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Masn0601 - 2.ETAPA západn..." sheetId="2" r:id="rId2"/>
    <sheet name="Masn0602 - Zdravotní tech..." sheetId="3" r:id="rId3"/>
    <sheet name="Masn0603 - Vytápění" sheetId="4" r:id="rId4"/>
    <sheet name="Masn0604 - Mediciální plyny" sheetId="5" r:id="rId5"/>
    <sheet name="Masn0605 - Vzduchotechnika" sheetId="6" r:id="rId6"/>
    <sheet name="Masn0606 - Elektroinstalace" sheetId="7" r:id="rId7"/>
    <sheet name="Masn0607 - Slaboproud , EPS" sheetId="8" r:id="rId8"/>
    <sheet name="Masn0608 - Měření a regulace" sheetId="9" r:id="rId9"/>
    <sheet name="Masn0609 - Přepravní syst..." sheetId="10" r:id="rId10"/>
    <sheet name="Masn0610 - Výměna ležatéh..." sheetId="11" r:id="rId11"/>
    <sheet name="Masn0611 - Výměna ležatéh..." sheetId="12" r:id="rId12"/>
    <sheet name="Masn0612 - VON" sheetId="13" r:id="rId13"/>
    <sheet name="Pokyny pro vyplnění" sheetId="14" r:id="rId14"/>
  </sheets>
  <definedNames>
    <definedName name="_xlnm.Print_Area" localSheetId="0">'Rekapitulace stavby'!$D$4:$AO$36,'Rekapitulace stavby'!$C$42:$AQ$67</definedName>
    <definedName name="_xlnm.Print_Titles" localSheetId="0">'Rekapitulace stavby'!$52:$52</definedName>
    <definedName name="_xlnm._FilterDatabase" localSheetId="1" hidden="1">'Masn0601 - 2.ETAPA západn...'!$C$106:$K$1430</definedName>
    <definedName name="_xlnm.Print_Area" localSheetId="1">'Masn0601 - 2.ETAPA západn...'!$C$4:$J$39,'Masn0601 - 2.ETAPA západn...'!$C$45:$J$88,'Masn0601 - 2.ETAPA západn...'!$C$94:$K$1430</definedName>
    <definedName name="_xlnm.Print_Titles" localSheetId="1">'Masn0601 - 2.ETAPA západn...'!$106:$106</definedName>
    <definedName name="_xlnm._FilterDatabase" localSheetId="2" hidden="1">'Masn0602 - Zdravotní tech...'!$C$80:$K$85</definedName>
    <definedName name="_xlnm.Print_Area" localSheetId="2">'Masn0602 - Zdravotní tech...'!$C$4:$J$39,'Masn0602 - Zdravotní tech...'!$C$45:$J$62,'Masn0602 - Zdravotní tech...'!$C$68:$K$85</definedName>
    <definedName name="_xlnm.Print_Titles" localSheetId="2">'Masn0602 - Zdravotní tech...'!$80:$80</definedName>
    <definedName name="_xlnm._FilterDatabase" localSheetId="3" hidden="1">'Masn0603 - Vytápění'!$C$80:$K$84</definedName>
    <definedName name="_xlnm.Print_Area" localSheetId="3">'Masn0603 - Vytápění'!$C$4:$J$39,'Masn0603 - Vytápění'!$C$45:$J$62,'Masn0603 - Vytápění'!$C$68:$K$84</definedName>
    <definedName name="_xlnm.Print_Titles" localSheetId="3">'Masn0603 - Vytápění'!$80:$80</definedName>
    <definedName name="_xlnm._FilterDatabase" localSheetId="4" hidden="1">'Masn0604 - Mediciální plyny'!$C$80:$K$84</definedName>
    <definedName name="_xlnm.Print_Area" localSheetId="4">'Masn0604 - Mediciální plyny'!$C$4:$J$39,'Masn0604 - Mediciální plyny'!$C$45:$J$62,'Masn0604 - Mediciální plyny'!$C$68:$K$84</definedName>
    <definedName name="_xlnm.Print_Titles" localSheetId="4">'Masn0604 - Mediciální plyny'!$80:$80</definedName>
    <definedName name="_xlnm._FilterDatabase" localSheetId="5" hidden="1">'Masn0605 - Vzduchotechnika'!$C$80:$K$84</definedName>
    <definedName name="_xlnm.Print_Area" localSheetId="5">'Masn0605 - Vzduchotechnika'!$C$4:$J$39,'Masn0605 - Vzduchotechnika'!$C$45:$J$62,'Masn0605 - Vzduchotechnika'!$C$68:$K$84</definedName>
    <definedName name="_xlnm.Print_Titles" localSheetId="5">'Masn0605 - Vzduchotechnika'!$80:$80</definedName>
    <definedName name="_xlnm._FilterDatabase" localSheetId="6" hidden="1">'Masn0606 - Elektroinstalace'!$C$80:$K$84</definedName>
    <definedName name="_xlnm.Print_Area" localSheetId="6">'Masn0606 - Elektroinstalace'!$C$4:$J$39,'Masn0606 - Elektroinstalace'!$C$45:$J$62,'Masn0606 - Elektroinstalace'!$C$68:$K$84</definedName>
    <definedName name="_xlnm.Print_Titles" localSheetId="6">'Masn0606 - Elektroinstalace'!$80:$80</definedName>
    <definedName name="_xlnm._FilterDatabase" localSheetId="7" hidden="1">'Masn0607 - Slaboproud , EPS'!$C$80:$K$85</definedName>
    <definedName name="_xlnm.Print_Area" localSheetId="7">'Masn0607 - Slaboproud , EPS'!$C$4:$J$39,'Masn0607 - Slaboproud , EPS'!$C$45:$J$62,'Masn0607 - Slaboproud , EPS'!$C$68:$K$85</definedName>
    <definedName name="_xlnm.Print_Titles" localSheetId="7">'Masn0607 - Slaboproud , EPS'!$80:$80</definedName>
    <definedName name="_xlnm._FilterDatabase" localSheetId="8" hidden="1">'Masn0608 - Měření a regulace'!$C$80:$K$84</definedName>
    <definedName name="_xlnm.Print_Area" localSheetId="8">'Masn0608 - Měření a regulace'!$C$4:$J$39,'Masn0608 - Měření a regulace'!$C$45:$J$62,'Masn0608 - Měření a regulace'!$C$68:$K$84</definedName>
    <definedName name="_xlnm.Print_Titles" localSheetId="8">'Masn0608 - Měření a regulace'!$80:$80</definedName>
    <definedName name="_xlnm._FilterDatabase" localSheetId="9" hidden="1">'Masn0609 - Přepravní syst...'!$C$80:$K$85</definedName>
    <definedName name="_xlnm.Print_Area" localSheetId="9">'Masn0609 - Přepravní syst...'!$C$4:$J$39,'Masn0609 - Přepravní syst...'!$C$45:$J$62,'Masn0609 - Přepravní syst...'!$C$68:$K$85</definedName>
    <definedName name="_xlnm.Print_Titles" localSheetId="9">'Masn0609 - Přepravní syst...'!$80:$80</definedName>
    <definedName name="_xlnm._FilterDatabase" localSheetId="10" hidden="1">'Masn0610 - Výměna ležatéh...'!$C$83:$K$126</definedName>
    <definedName name="_xlnm.Print_Area" localSheetId="10">'Masn0610 - Výměna ležatéh...'!$C$4:$J$39,'Masn0610 - Výměna ležatéh...'!$C$45:$J$65,'Masn0610 - Výměna ležatéh...'!$C$71:$K$126</definedName>
    <definedName name="_xlnm.Print_Titles" localSheetId="10">'Masn0610 - Výměna ležatéh...'!$83:$83</definedName>
    <definedName name="_xlnm._FilterDatabase" localSheetId="11" hidden="1">'Masn0611 - Výměna ležatéh...'!$C$89:$K$261</definedName>
    <definedName name="_xlnm.Print_Area" localSheetId="11">'Masn0611 - Výměna ležatéh...'!$C$4:$J$39,'Masn0611 - Výměna ležatéh...'!$C$45:$J$71,'Masn0611 - Výměna ležatéh...'!$C$77:$K$261</definedName>
    <definedName name="_xlnm.Print_Titles" localSheetId="11">'Masn0611 - Výměna ležatéh...'!$89:$89</definedName>
    <definedName name="_xlnm._FilterDatabase" localSheetId="12" hidden="1">'Masn0612 - VON'!$C$83:$K$98</definedName>
    <definedName name="_xlnm.Print_Area" localSheetId="12">'Masn0612 - VON'!$C$4:$J$39,'Masn0612 - VON'!$C$45:$J$65,'Masn0612 - VON'!$C$71:$K$98</definedName>
    <definedName name="_xlnm.Print_Titles" localSheetId="12">'Masn0612 - VON'!$83:$83</definedName>
    <definedName name="_xlnm.Print_Area" localSheetId="13">'Pokyny pro vyplnění'!$B$2:$K$71,'Pokyny pro vyplnění'!$B$74:$K$118,'Pokyny pro vyplnění'!$B$121:$K$190,'Pokyny pro vyplnění'!$B$198:$K$218</definedName>
  </definedNames>
  <calcPr/>
</workbook>
</file>

<file path=xl/calcChain.xml><?xml version="1.0" encoding="utf-8"?>
<calcChain xmlns="http://schemas.openxmlformats.org/spreadsheetml/2006/main">
  <c i="13" r="J37"/>
  <c r="J36"/>
  <c i="1" r="AY66"/>
  <c i="13" r="J35"/>
  <c i="1" r="AX66"/>
  <c i="13" r="BI98"/>
  <c r="BH98"/>
  <c r="BG98"/>
  <c r="BF98"/>
  <c r="T98"/>
  <c r="T97"/>
  <c r="R98"/>
  <c r="R97"/>
  <c r="P98"/>
  <c r="P97"/>
  <c r="BK98"/>
  <c r="BK97"/>
  <c r="J97"/>
  <c r="J98"/>
  <c r="BE98"/>
  <c r="J64"/>
  <c r="BI96"/>
  <c r="BH96"/>
  <c r="BG96"/>
  <c r="BF96"/>
  <c r="T96"/>
  <c r="R96"/>
  <c r="P96"/>
  <c r="BK96"/>
  <c r="J96"/>
  <c r="BE96"/>
  <c r="BI95"/>
  <c r="BH95"/>
  <c r="BG95"/>
  <c r="BF95"/>
  <c r="T95"/>
  <c r="R95"/>
  <c r="P95"/>
  <c r="BK95"/>
  <c r="J95"/>
  <c r="BE95"/>
  <c r="BI94"/>
  <c r="BH94"/>
  <c r="BG94"/>
  <c r="BF94"/>
  <c r="T94"/>
  <c r="R94"/>
  <c r="P94"/>
  <c r="BK94"/>
  <c r="J94"/>
  <c r="BE94"/>
  <c r="BI93"/>
  <c r="BH93"/>
  <c r="BG93"/>
  <c r="BF93"/>
  <c r="T93"/>
  <c r="T92"/>
  <c r="R93"/>
  <c r="R92"/>
  <c r="P93"/>
  <c r="P92"/>
  <c r="BK93"/>
  <c r="BK92"/>
  <c r="J92"/>
  <c r="J93"/>
  <c r="BE93"/>
  <c r="J63"/>
  <c r="BI91"/>
  <c r="BH91"/>
  <c r="BG91"/>
  <c r="BF91"/>
  <c r="T91"/>
  <c r="R91"/>
  <c r="P91"/>
  <c r="BK91"/>
  <c r="J91"/>
  <c r="BE91"/>
  <c r="BI90"/>
  <c r="BH90"/>
  <c r="BG90"/>
  <c r="BF90"/>
  <c r="T90"/>
  <c r="T89"/>
  <c r="R90"/>
  <c r="R89"/>
  <c r="P90"/>
  <c r="P89"/>
  <c r="BK90"/>
  <c r="BK89"/>
  <c r="J89"/>
  <c r="J90"/>
  <c r="BE90"/>
  <c r="J62"/>
  <c r="BI88"/>
  <c r="BH88"/>
  <c r="BG88"/>
  <c r="BF88"/>
  <c r="T88"/>
  <c r="R88"/>
  <c r="P88"/>
  <c r="BK88"/>
  <c r="J88"/>
  <c r="BE88"/>
  <c r="BI87"/>
  <c r="F37"/>
  <c i="1" r="BD66"/>
  <c i="13" r="BH87"/>
  <c r="F36"/>
  <c i="1" r="BC66"/>
  <c i="13" r="BG87"/>
  <c r="F35"/>
  <c i="1" r="BB66"/>
  <c i="13" r="BF87"/>
  <c r="J34"/>
  <c i="1" r="AW66"/>
  <c i="13" r="F34"/>
  <c i="1" r="BA66"/>
  <c i="13" r="T87"/>
  <c r="T86"/>
  <c r="T85"/>
  <c r="T84"/>
  <c r="R87"/>
  <c r="R86"/>
  <c r="R85"/>
  <c r="R84"/>
  <c r="P87"/>
  <c r="P86"/>
  <c r="P85"/>
  <c r="P84"/>
  <c i="1" r="AU66"/>
  <c i="13" r="BK87"/>
  <c r="BK86"/>
  <c r="J86"/>
  <c r="BK85"/>
  <c r="J85"/>
  <c r="BK84"/>
  <c r="J84"/>
  <c r="J59"/>
  <c r="J30"/>
  <c i="1" r="AG66"/>
  <c i="13" r="J87"/>
  <c r="BE87"/>
  <c r="J33"/>
  <c i="1" r="AV66"/>
  <c i="13" r="F33"/>
  <c i="1" r="AZ66"/>
  <c i="13" r="J61"/>
  <c r="J60"/>
  <c r="J81"/>
  <c r="J80"/>
  <c r="F80"/>
  <c r="F78"/>
  <c r="E76"/>
  <c r="J55"/>
  <c r="J54"/>
  <c r="F54"/>
  <c r="F52"/>
  <c r="E50"/>
  <c r="J39"/>
  <c r="J18"/>
  <c r="E18"/>
  <c r="F81"/>
  <c r="F55"/>
  <c r="J17"/>
  <c r="J12"/>
  <c r="J78"/>
  <c r="J52"/>
  <c r="E7"/>
  <c r="E74"/>
  <c r="E48"/>
  <c i="12" r="J37"/>
  <c r="J36"/>
  <c i="1" r="AY65"/>
  <c i="12" r="J35"/>
  <c i="1" r="AX65"/>
  <c i="12" r="BI260"/>
  <c r="BH260"/>
  <c r="BG260"/>
  <c r="BF260"/>
  <c r="T260"/>
  <c r="R260"/>
  <c r="P260"/>
  <c r="BK260"/>
  <c r="J260"/>
  <c r="BE260"/>
  <c r="BI256"/>
  <c r="BH256"/>
  <c r="BG256"/>
  <c r="BF256"/>
  <c r="T256"/>
  <c r="R256"/>
  <c r="P256"/>
  <c r="BK256"/>
  <c r="J256"/>
  <c r="BE256"/>
  <c r="BI254"/>
  <c r="BH254"/>
  <c r="BG254"/>
  <c r="BF254"/>
  <c r="T254"/>
  <c r="R254"/>
  <c r="P254"/>
  <c r="BK254"/>
  <c r="J254"/>
  <c r="BE254"/>
  <c r="BI247"/>
  <c r="BH247"/>
  <c r="BG247"/>
  <c r="BF247"/>
  <c r="T247"/>
  <c r="R247"/>
  <c r="P247"/>
  <c r="BK247"/>
  <c r="J247"/>
  <c r="BE247"/>
  <c r="BI242"/>
  <c r="BH242"/>
  <c r="BG242"/>
  <c r="BF242"/>
  <c r="T242"/>
  <c r="R242"/>
  <c r="P242"/>
  <c r="BK242"/>
  <c r="J242"/>
  <c r="BE242"/>
  <c r="BI240"/>
  <c r="BH240"/>
  <c r="BG240"/>
  <c r="BF240"/>
  <c r="T240"/>
  <c r="R240"/>
  <c r="P240"/>
  <c r="BK240"/>
  <c r="J240"/>
  <c r="BE240"/>
  <c r="BI238"/>
  <c r="BH238"/>
  <c r="BG238"/>
  <c r="BF238"/>
  <c r="T238"/>
  <c r="T237"/>
  <c r="T236"/>
  <c r="R238"/>
  <c r="R237"/>
  <c r="R236"/>
  <c r="P238"/>
  <c r="P237"/>
  <c r="P236"/>
  <c r="BK238"/>
  <c r="BK237"/>
  <c r="J237"/>
  <c r="BK236"/>
  <c r="J236"/>
  <c r="J238"/>
  <c r="BE238"/>
  <c r="J70"/>
  <c r="J69"/>
  <c r="BI234"/>
  <c r="BH234"/>
  <c r="BG234"/>
  <c r="BF234"/>
  <c r="T234"/>
  <c r="T233"/>
  <c r="R234"/>
  <c r="R233"/>
  <c r="P234"/>
  <c r="P233"/>
  <c r="BK234"/>
  <c r="BK233"/>
  <c r="J233"/>
  <c r="J234"/>
  <c r="BE234"/>
  <c r="J68"/>
  <c r="BI227"/>
  <c r="BH227"/>
  <c r="BG227"/>
  <c r="BF227"/>
  <c r="T227"/>
  <c r="R227"/>
  <c r="P227"/>
  <c r="BK227"/>
  <c r="J227"/>
  <c r="BE227"/>
  <c r="BI222"/>
  <c r="BH222"/>
  <c r="BG222"/>
  <c r="BF222"/>
  <c r="T222"/>
  <c r="R222"/>
  <c r="P222"/>
  <c r="BK222"/>
  <c r="J222"/>
  <c r="BE222"/>
  <c r="BI217"/>
  <c r="BH217"/>
  <c r="BG217"/>
  <c r="BF217"/>
  <c r="T217"/>
  <c r="R217"/>
  <c r="P217"/>
  <c r="BK217"/>
  <c r="J217"/>
  <c r="BE217"/>
  <c r="BI213"/>
  <c r="BH213"/>
  <c r="BG213"/>
  <c r="BF213"/>
  <c r="T213"/>
  <c r="R213"/>
  <c r="P213"/>
  <c r="BK213"/>
  <c r="J213"/>
  <c r="BE213"/>
  <c r="BI211"/>
  <c r="BH211"/>
  <c r="BG211"/>
  <c r="BF211"/>
  <c r="T211"/>
  <c r="R211"/>
  <c r="P211"/>
  <c r="BK211"/>
  <c r="J211"/>
  <c r="BE211"/>
  <c r="BI209"/>
  <c r="BH209"/>
  <c r="BG209"/>
  <c r="BF209"/>
  <c r="T209"/>
  <c r="T208"/>
  <c r="R209"/>
  <c r="R208"/>
  <c r="P209"/>
  <c r="P208"/>
  <c r="BK209"/>
  <c r="BK208"/>
  <c r="J208"/>
  <c r="J209"/>
  <c r="BE209"/>
  <c r="J67"/>
  <c r="BI205"/>
  <c r="BH205"/>
  <c r="BG205"/>
  <c r="BF205"/>
  <c r="T205"/>
  <c r="R205"/>
  <c r="P205"/>
  <c r="BK205"/>
  <c r="J205"/>
  <c r="BE205"/>
  <c r="BI197"/>
  <c r="BH197"/>
  <c r="BG197"/>
  <c r="BF197"/>
  <c r="T197"/>
  <c r="R197"/>
  <c r="P197"/>
  <c r="BK197"/>
  <c r="J197"/>
  <c r="BE197"/>
  <c r="BI196"/>
  <c r="BH196"/>
  <c r="BG196"/>
  <c r="BF196"/>
  <c r="T196"/>
  <c r="R196"/>
  <c r="P196"/>
  <c r="BK196"/>
  <c r="J196"/>
  <c r="BE196"/>
  <c r="BI192"/>
  <c r="BH192"/>
  <c r="BG192"/>
  <c r="BF192"/>
  <c r="T192"/>
  <c r="R192"/>
  <c r="P192"/>
  <c r="BK192"/>
  <c r="J192"/>
  <c r="BE192"/>
  <c r="BI191"/>
  <c r="BH191"/>
  <c r="BG191"/>
  <c r="BF191"/>
  <c r="T191"/>
  <c r="R191"/>
  <c r="P191"/>
  <c r="BK191"/>
  <c r="J191"/>
  <c r="BE191"/>
  <c r="BI190"/>
  <c r="BH190"/>
  <c r="BG190"/>
  <c r="BF190"/>
  <c r="T190"/>
  <c r="R190"/>
  <c r="P190"/>
  <c r="BK190"/>
  <c r="J190"/>
  <c r="BE190"/>
  <c r="BI186"/>
  <c r="BH186"/>
  <c r="BG186"/>
  <c r="BF186"/>
  <c r="T186"/>
  <c r="R186"/>
  <c r="P186"/>
  <c r="BK186"/>
  <c r="J186"/>
  <c r="BE186"/>
  <c r="BI185"/>
  <c r="BH185"/>
  <c r="BG185"/>
  <c r="BF185"/>
  <c r="T185"/>
  <c r="R185"/>
  <c r="P185"/>
  <c r="BK185"/>
  <c r="J185"/>
  <c r="BE185"/>
  <c r="BI179"/>
  <c r="BH179"/>
  <c r="BG179"/>
  <c r="BF179"/>
  <c r="T179"/>
  <c r="R179"/>
  <c r="P179"/>
  <c r="BK179"/>
  <c r="J179"/>
  <c r="BE179"/>
  <c r="BI175"/>
  <c r="BH175"/>
  <c r="BG175"/>
  <c r="BF175"/>
  <c r="T175"/>
  <c r="T174"/>
  <c r="R175"/>
  <c r="R174"/>
  <c r="P175"/>
  <c r="P174"/>
  <c r="BK175"/>
  <c r="BK174"/>
  <c r="J174"/>
  <c r="J175"/>
  <c r="BE175"/>
  <c r="J66"/>
  <c r="BI170"/>
  <c r="BH170"/>
  <c r="BG170"/>
  <c r="BF170"/>
  <c r="T170"/>
  <c r="R170"/>
  <c r="P170"/>
  <c r="BK170"/>
  <c r="J170"/>
  <c r="BE170"/>
  <c r="BI166"/>
  <c r="BH166"/>
  <c r="BG166"/>
  <c r="BF166"/>
  <c r="T166"/>
  <c r="R166"/>
  <c r="P166"/>
  <c r="BK166"/>
  <c r="J166"/>
  <c r="BE166"/>
  <c r="BI162"/>
  <c r="BH162"/>
  <c r="BG162"/>
  <c r="BF162"/>
  <c r="T162"/>
  <c r="T161"/>
  <c r="R162"/>
  <c r="R161"/>
  <c r="P162"/>
  <c r="P161"/>
  <c r="BK162"/>
  <c r="BK161"/>
  <c r="J161"/>
  <c r="J162"/>
  <c r="BE162"/>
  <c r="J65"/>
  <c r="BI156"/>
  <c r="BH156"/>
  <c r="BG156"/>
  <c r="BF156"/>
  <c r="T156"/>
  <c r="R156"/>
  <c r="P156"/>
  <c r="BK156"/>
  <c r="J156"/>
  <c r="BE156"/>
  <c r="BI155"/>
  <c r="BH155"/>
  <c r="BG155"/>
  <c r="BF155"/>
  <c r="T155"/>
  <c r="T154"/>
  <c r="R155"/>
  <c r="R154"/>
  <c r="P155"/>
  <c r="P154"/>
  <c r="BK155"/>
  <c r="BK154"/>
  <c r="J154"/>
  <c r="J155"/>
  <c r="BE155"/>
  <c r="J64"/>
  <c r="BI149"/>
  <c r="BH149"/>
  <c r="BG149"/>
  <c r="BF149"/>
  <c r="T149"/>
  <c r="T148"/>
  <c r="R149"/>
  <c r="R148"/>
  <c r="P149"/>
  <c r="P148"/>
  <c r="BK149"/>
  <c r="BK148"/>
  <c r="J148"/>
  <c r="J149"/>
  <c r="BE149"/>
  <c r="J63"/>
  <c r="BI143"/>
  <c r="BH143"/>
  <c r="BG143"/>
  <c r="BF143"/>
  <c r="T143"/>
  <c r="T142"/>
  <c r="R143"/>
  <c r="R142"/>
  <c r="P143"/>
  <c r="P142"/>
  <c r="BK143"/>
  <c r="BK142"/>
  <c r="J142"/>
  <c r="J143"/>
  <c r="BE143"/>
  <c r="J62"/>
  <c r="BI140"/>
  <c r="BH140"/>
  <c r="BG140"/>
  <c r="BF140"/>
  <c r="T140"/>
  <c r="R140"/>
  <c r="P140"/>
  <c r="BK140"/>
  <c r="J140"/>
  <c r="BE140"/>
  <c r="BI135"/>
  <c r="BH135"/>
  <c r="BG135"/>
  <c r="BF135"/>
  <c r="T135"/>
  <c r="R135"/>
  <c r="P135"/>
  <c r="BK135"/>
  <c r="J135"/>
  <c r="BE135"/>
  <c r="BI131"/>
  <c r="BH131"/>
  <c r="BG131"/>
  <c r="BF131"/>
  <c r="T131"/>
  <c r="R131"/>
  <c r="P131"/>
  <c r="BK131"/>
  <c r="J131"/>
  <c r="BE131"/>
  <c r="BI127"/>
  <c r="BH127"/>
  <c r="BG127"/>
  <c r="BF127"/>
  <c r="T127"/>
  <c r="R127"/>
  <c r="P127"/>
  <c r="BK127"/>
  <c r="J127"/>
  <c r="BE127"/>
  <c r="BI123"/>
  <c r="BH123"/>
  <c r="BG123"/>
  <c r="BF123"/>
  <c r="T123"/>
  <c r="R123"/>
  <c r="P123"/>
  <c r="BK123"/>
  <c r="J123"/>
  <c r="BE123"/>
  <c r="BI121"/>
  <c r="BH121"/>
  <c r="BG121"/>
  <c r="BF121"/>
  <c r="T121"/>
  <c r="R121"/>
  <c r="P121"/>
  <c r="BK121"/>
  <c r="J121"/>
  <c r="BE121"/>
  <c r="BI117"/>
  <c r="BH117"/>
  <c r="BG117"/>
  <c r="BF117"/>
  <c r="T117"/>
  <c r="R117"/>
  <c r="P117"/>
  <c r="BK117"/>
  <c r="J117"/>
  <c r="BE117"/>
  <c r="BI115"/>
  <c r="BH115"/>
  <c r="BG115"/>
  <c r="BF115"/>
  <c r="T115"/>
  <c r="R115"/>
  <c r="P115"/>
  <c r="BK115"/>
  <c r="J115"/>
  <c r="BE115"/>
  <c r="BI114"/>
  <c r="BH114"/>
  <c r="BG114"/>
  <c r="BF114"/>
  <c r="T114"/>
  <c r="R114"/>
  <c r="P114"/>
  <c r="BK114"/>
  <c r="J114"/>
  <c r="BE114"/>
  <c r="BI111"/>
  <c r="BH111"/>
  <c r="BG111"/>
  <c r="BF111"/>
  <c r="T111"/>
  <c r="R111"/>
  <c r="P111"/>
  <c r="BK111"/>
  <c r="J111"/>
  <c r="BE111"/>
  <c r="BI110"/>
  <c r="BH110"/>
  <c r="BG110"/>
  <c r="BF110"/>
  <c r="T110"/>
  <c r="R110"/>
  <c r="P110"/>
  <c r="BK110"/>
  <c r="J110"/>
  <c r="BE110"/>
  <c r="BI108"/>
  <c r="BH108"/>
  <c r="BG108"/>
  <c r="BF108"/>
  <c r="T108"/>
  <c r="R108"/>
  <c r="P108"/>
  <c r="BK108"/>
  <c r="J108"/>
  <c r="BE108"/>
  <c r="BI103"/>
  <c r="BH103"/>
  <c r="BG103"/>
  <c r="BF103"/>
  <c r="T103"/>
  <c r="R103"/>
  <c r="P103"/>
  <c r="BK103"/>
  <c r="J103"/>
  <c r="BE103"/>
  <c r="BI98"/>
  <c r="BH98"/>
  <c r="BG98"/>
  <c r="BF98"/>
  <c r="T98"/>
  <c r="R98"/>
  <c r="P98"/>
  <c r="BK98"/>
  <c r="J98"/>
  <c r="BE98"/>
  <c r="BI93"/>
  <c r="F37"/>
  <c i="1" r="BD65"/>
  <c i="12" r="BH93"/>
  <c r="F36"/>
  <c i="1" r="BC65"/>
  <c i="12" r="BG93"/>
  <c r="F35"/>
  <c i="1" r="BB65"/>
  <c i="12" r="BF93"/>
  <c r="J34"/>
  <c i="1" r="AW65"/>
  <c i="12" r="F34"/>
  <c i="1" r="BA65"/>
  <c i="12" r="T93"/>
  <c r="T92"/>
  <c r="T91"/>
  <c r="T90"/>
  <c r="R93"/>
  <c r="R92"/>
  <c r="R91"/>
  <c r="R90"/>
  <c r="P93"/>
  <c r="P92"/>
  <c r="P91"/>
  <c r="P90"/>
  <c i="1" r="AU65"/>
  <c i="12" r="BK93"/>
  <c r="BK92"/>
  <c r="J92"/>
  <c r="BK91"/>
  <c r="J91"/>
  <c r="BK90"/>
  <c r="J90"/>
  <c r="J59"/>
  <c r="J30"/>
  <c i="1" r="AG65"/>
  <c i="12" r="J93"/>
  <c r="BE93"/>
  <c r="J33"/>
  <c i="1" r="AV65"/>
  <c i="12" r="F33"/>
  <c i="1" r="AZ65"/>
  <c i="12" r="J61"/>
  <c r="J60"/>
  <c r="J87"/>
  <c r="J86"/>
  <c r="F86"/>
  <c r="F84"/>
  <c r="E82"/>
  <c r="J55"/>
  <c r="J54"/>
  <c r="F54"/>
  <c r="F52"/>
  <c r="E50"/>
  <c r="J39"/>
  <c r="J18"/>
  <c r="E18"/>
  <c r="F87"/>
  <c r="F55"/>
  <c r="J17"/>
  <c r="J12"/>
  <c r="J84"/>
  <c r="J52"/>
  <c r="E7"/>
  <c r="E80"/>
  <c r="E48"/>
  <c i="11" r="J37"/>
  <c r="J36"/>
  <c i="1" r="AY64"/>
  <c i="11" r="J35"/>
  <c i="1" r="AX64"/>
  <c i="11" r="BI126"/>
  <c r="BH126"/>
  <c r="BG126"/>
  <c r="BF126"/>
  <c r="T126"/>
  <c r="R126"/>
  <c r="P126"/>
  <c r="BK126"/>
  <c r="J126"/>
  <c r="BE126"/>
  <c r="BI125"/>
  <c r="BH125"/>
  <c r="BG125"/>
  <c r="BF125"/>
  <c r="T125"/>
  <c r="T124"/>
  <c r="R125"/>
  <c r="R124"/>
  <c r="P125"/>
  <c r="P124"/>
  <c r="BK125"/>
  <c r="BK124"/>
  <c r="J124"/>
  <c r="J125"/>
  <c r="BE125"/>
  <c r="J64"/>
  <c r="BI122"/>
  <c r="BH122"/>
  <c r="BG122"/>
  <c r="BF122"/>
  <c r="T122"/>
  <c r="R122"/>
  <c r="P122"/>
  <c r="BK122"/>
  <c r="J122"/>
  <c r="BE122"/>
  <c r="BI120"/>
  <c r="BH120"/>
  <c r="BG120"/>
  <c r="BF120"/>
  <c r="T120"/>
  <c r="R120"/>
  <c r="P120"/>
  <c r="BK120"/>
  <c r="J120"/>
  <c r="BE120"/>
  <c r="BI118"/>
  <c r="BH118"/>
  <c r="BG118"/>
  <c r="BF118"/>
  <c r="T118"/>
  <c r="R118"/>
  <c r="P118"/>
  <c r="BK118"/>
  <c r="J118"/>
  <c r="BE118"/>
  <c r="BI116"/>
  <c r="BH116"/>
  <c r="BG116"/>
  <c r="BF116"/>
  <c r="T116"/>
  <c r="R116"/>
  <c r="P116"/>
  <c r="BK116"/>
  <c r="J116"/>
  <c r="BE116"/>
  <c r="BI115"/>
  <c r="BH115"/>
  <c r="BG115"/>
  <c r="BF115"/>
  <c r="T115"/>
  <c r="R115"/>
  <c r="P115"/>
  <c r="BK115"/>
  <c r="J115"/>
  <c r="BE115"/>
  <c r="BI114"/>
  <c r="BH114"/>
  <c r="BG114"/>
  <c r="BF114"/>
  <c r="T114"/>
  <c r="R114"/>
  <c r="P114"/>
  <c r="BK114"/>
  <c r="J114"/>
  <c r="BE114"/>
  <c r="BI113"/>
  <c r="BH113"/>
  <c r="BG113"/>
  <c r="BF113"/>
  <c r="T113"/>
  <c r="R113"/>
  <c r="P113"/>
  <c r="BK113"/>
  <c r="J113"/>
  <c r="BE113"/>
  <c r="BI112"/>
  <c r="BH112"/>
  <c r="BG112"/>
  <c r="BF112"/>
  <c r="T112"/>
  <c r="R112"/>
  <c r="P112"/>
  <c r="BK112"/>
  <c r="J112"/>
  <c r="BE112"/>
  <c r="BI110"/>
  <c r="BH110"/>
  <c r="BG110"/>
  <c r="BF110"/>
  <c r="T110"/>
  <c r="R110"/>
  <c r="P110"/>
  <c r="BK110"/>
  <c r="J110"/>
  <c r="BE110"/>
  <c r="BI108"/>
  <c r="BH108"/>
  <c r="BG108"/>
  <c r="BF108"/>
  <c r="T108"/>
  <c r="R108"/>
  <c r="P108"/>
  <c r="BK108"/>
  <c r="J108"/>
  <c r="BE108"/>
  <c r="BI106"/>
  <c r="BH106"/>
  <c r="BG106"/>
  <c r="BF106"/>
  <c r="T106"/>
  <c r="R106"/>
  <c r="P106"/>
  <c r="BK106"/>
  <c r="J106"/>
  <c r="BE106"/>
  <c r="BI104"/>
  <c r="BH104"/>
  <c r="BG104"/>
  <c r="BF104"/>
  <c r="T104"/>
  <c r="R104"/>
  <c r="P104"/>
  <c r="BK104"/>
  <c r="J104"/>
  <c r="BE104"/>
  <c r="BI102"/>
  <c r="BH102"/>
  <c r="BG102"/>
  <c r="BF102"/>
  <c r="T102"/>
  <c r="R102"/>
  <c r="P102"/>
  <c r="BK102"/>
  <c r="J102"/>
  <c r="BE102"/>
  <c r="BI100"/>
  <c r="BH100"/>
  <c r="BG100"/>
  <c r="BF100"/>
  <c r="T100"/>
  <c r="R100"/>
  <c r="P100"/>
  <c r="BK100"/>
  <c r="J100"/>
  <c r="BE100"/>
  <c r="BI98"/>
  <c r="BH98"/>
  <c r="BG98"/>
  <c r="BF98"/>
  <c r="T98"/>
  <c r="R98"/>
  <c r="P98"/>
  <c r="BK98"/>
  <c r="J98"/>
  <c r="BE98"/>
  <c r="BI96"/>
  <c r="BH96"/>
  <c r="BG96"/>
  <c r="BF96"/>
  <c r="T96"/>
  <c r="R96"/>
  <c r="P96"/>
  <c r="BK96"/>
  <c r="J96"/>
  <c r="BE96"/>
  <c r="BI95"/>
  <c r="BH95"/>
  <c r="BG95"/>
  <c r="BF95"/>
  <c r="T95"/>
  <c r="R95"/>
  <c r="P95"/>
  <c r="BK95"/>
  <c r="J95"/>
  <c r="BE95"/>
  <c r="BI94"/>
  <c r="BH94"/>
  <c r="BG94"/>
  <c r="BF94"/>
  <c r="T94"/>
  <c r="R94"/>
  <c r="P94"/>
  <c r="BK94"/>
  <c r="J94"/>
  <c r="BE94"/>
  <c r="BI93"/>
  <c r="BH93"/>
  <c r="BG93"/>
  <c r="BF93"/>
  <c r="T93"/>
  <c r="R93"/>
  <c r="P93"/>
  <c r="BK93"/>
  <c r="J93"/>
  <c r="BE93"/>
  <c r="BI92"/>
  <c r="BH92"/>
  <c r="BG92"/>
  <c r="BF92"/>
  <c r="T92"/>
  <c r="R92"/>
  <c r="P92"/>
  <c r="BK92"/>
  <c r="J92"/>
  <c r="BE92"/>
  <c r="BI91"/>
  <c r="BH91"/>
  <c r="BG91"/>
  <c r="BF91"/>
  <c r="T91"/>
  <c r="R91"/>
  <c r="P91"/>
  <c r="BK91"/>
  <c r="J91"/>
  <c r="BE91"/>
  <c r="BI90"/>
  <c r="BH90"/>
  <c r="BG90"/>
  <c r="BF90"/>
  <c r="T90"/>
  <c r="T89"/>
  <c r="T88"/>
  <c r="R90"/>
  <c r="R89"/>
  <c r="R88"/>
  <c r="P90"/>
  <c r="P89"/>
  <c r="P88"/>
  <c r="BK90"/>
  <c r="BK89"/>
  <c r="J89"/>
  <c r="BK88"/>
  <c r="J88"/>
  <c r="J90"/>
  <c r="BE90"/>
  <c r="J63"/>
  <c r="J62"/>
  <c r="BI87"/>
  <c r="F37"/>
  <c i="1" r="BD64"/>
  <c i="11" r="BH87"/>
  <c r="F36"/>
  <c i="1" r="BC64"/>
  <c i="11" r="BG87"/>
  <c r="F35"/>
  <c i="1" r="BB64"/>
  <c i="11" r="BF87"/>
  <c r="J34"/>
  <c i="1" r="AW64"/>
  <c i="11" r="F34"/>
  <c i="1" r="BA64"/>
  <c i="11" r="T87"/>
  <c r="T86"/>
  <c r="T85"/>
  <c r="T84"/>
  <c r="R87"/>
  <c r="R86"/>
  <c r="R85"/>
  <c r="R84"/>
  <c r="P87"/>
  <c r="P86"/>
  <c r="P85"/>
  <c r="P84"/>
  <c i="1" r="AU64"/>
  <c i="11" r="BK87"/>
  <c r="BK86"/>
  <c r="J86"/>
  <c r="BK85"/>
  <c r="J85"/>
  <c r="BK84"/>
  <c r="J84"/>
  <c r="J59"/>
  <c r="J30"/>
  <c i="1" r="AG64"/>
  <c i="11" r="J87"/>
  <c r="BE87"/>
  <c r="J33"/>
  <c i="1" r="AV64"/>
  <c i="11" r="F33"/>
  <c i="1" r="AZ64"/>
  <c i="11" r="J61"/>
  <c r="J60"/>
  <c r="J81"/>
  <c r="J80"/>
  <c r="F80"/>
  <c r="F78"/>
  <c r="E76"/>
  <c r="J55"/>
  <c r="J54"/>
  <c r="F54"/>
  <c r="F52"/>
  <c r="E50"/>
  <c r="J39"/>
  <c r="J18"/>
  <c r="E18"/>
  <c r="F81"/>
  <c r="F55"/>
  <c r="J17"/>
  <c r="J12"/>
  <c r="J78"/>
  <c r="J52"/>
  <c r="E7"/>
  <c r="E74"/>
  <c r="E48"/>
  <c i="10" r="J37"/>
  <c r="J36"/>
  <c i="1" r="AY63"/>
  <c i="10" r="J35"/>
  <c i="1" r="AX63"/>
  <c i="10" r="BI84"/>
  <c r="F37"/>
  <c i="1" r="BD63"/>
  <c i="10" r="BH84"/>
  <c r="F36"/>
  <c i="1" r="BC63"/>
  <c i="10" r="BG84"/>
  <c r="F35"/>
  <c i="1" r="BB63"/>
  <c i="10" r="BF84"/>
  <c r="J34"/>
  <c i="1" r="AW63"/>
  <c i="10" r="F34"/>
  <c i="1" r="BA63"/>
  <c i="10" r="T84"/>
  <c r="T83"/>
  <c r="T82"/>
  <c r="T81"/>
  <c r="R84"/>
  <c r="R83"/>
  <c r="R82"/>
  <c r="R81"/>
  <c r="P84"/>
  <c r="P83"/>
  <c r="P82"/>
  <c r="P81"/>
  <c i="1" r="AU63"/>
  <c i="10" r="BK84"/>
  <c r="BK83"/>
  <c r="J83"/>
  <c r="BK82"/>
  <c r="J82"/>
  <c r="BK81"/>
  <c r="J81"/>
  <c r="J59"/>
  <c r="J30"/>
  <c i="1" r="AG63"/>
  <c i="10" r="J84"/>
  <c r="BE84"/>
  <c r="J33"/>
  <c i="1" r="AV63"/>
  <c i="10" r="F33"/>
  <c i="1" r="AZ63"/>
  <c i="10" r="J61"/>
  <c r="J60"/>
  <c r="J78"/>
  <c r="J77"/>
  <c r="F77"/>
  <c r="F75"/>
  <c r="E73"/>
  <c r="J55"/>
  <c r="J54"/>
  <c r="F54"/>
  <c r="F52"/>
  <c r="E50"/>
  <c r="J39"/>
  <c r="J18"/>
  <c r="E18"/>
  <c r="F78"/>
  <c r="F55"/>
  <c r="J17"/>
  <c r="J12"/>
  <c r="J75"/>
  <c r="J52"/>
  <c r="E7"/>
  <c r="E71"/>
  <c r="E48"/>
  <c i="9" r="J37"/>
  <c r="J36"/>
  <c i="1" r="AY62"/>
  <c i="9" r="J35"/>
  <c i="1" r="AX62"/>
  <c i="9" r="BI84"/>
  <c r="F37"/>
  <c i="1" r="BD62"/>
  <c i="9" r="BH84"/>
  <c r="F36"/>
  <c i="1" r="BC62"/>
  <c i="9" r="BG84"/>
  <c r="F35"/>
  <c i="1" r="BB62"/>
  <c i="9" r="BF84"/>
  <c r="J34"/>
  <c i="1" r="AW62"/>
  <c i="9" r="F34"/>
  <c i="1" r="BA62"/>
  <c i="9" r="T84"/>
  <c r="T83"/>
  <c r="T82"/>
  <c r="T81"/>
  <c r="R84"/>
  <c r="R83"/>
  <c r="R82"/>
  <c r="R81"/>
  <c r="P84"/>
  <c r="P83"/>
  <c r="P82"/>
  <c r="P81"/>
  <c i="1" r="AU62"/>
  <c i="9" r="BK84"/>
  <c r="BK83"/>
  <c r="J83"/>
  <c r="BK82"/>
  <c r="J82"/>
  <c r="BK81"/>
  <c r="J81"/>
  <c r="J59"/>
  <c r="J30"/>
  <c i="1" r="AG62"/>
  <c i="9" r="J84"/>
  <c r="BE84"/>
  <c r="J33"/>
  <c i="1" r="AV62"/>
  <c i="9" r="F33"/>
  <c i="1" r="AZ62"/>
  <c i="9" r="J61"/>
  <c r="J60"/>
  <c r="J78"/>
  <c r="J77"/>
  <c r="F77"/>
  <c r="F75"/>
  <c r="E73"/>
  <c r="J55"/>
  <c r="J54"/>
  <c r="F54"/>
  <c r="F52"/>
  <c r="E50"/>
  <c r="J39"/>
  <c r="J18"/>
  <c r="E18"/>
  <c r="F78"/>
  <c r="F55"/>
  <c r="J17"/>
  <c r="J12"/>
  <c r="J75"/>
  <c r="J52"/>
  <c r="E7"/>
  <c r="E71"/>
  <c r="E48"/>
  <c i="8" r="J37"/>
  <c r="J36"/>
  <c i="1" r="AY61"/>
  <c i="8" r="J35"/>
  <c i="1" r="AX61"/>
  <c i="8" r="BI85"/>
  <c r="BH85"/>
  <c r="BG85"/>
  <c r="BF85"/>
  <c r="T85"/>
  <c r="R85"/>
  <c r="P85"/>
  <c r="BK85"/>
  <c r="J85"/>
  <c r="BE85"/>
  <c r="BI84"/>
  <c r="F37"/>
  <c i="1" r="BD61"/>
  <c i="8" r="BH84"/>
  <c r="F36"/>
  <c i="1" r="BC61"/>
  <c i="8" r="BG84"/>
  <c r="F35"/>
  <c i="1" r="BB61"/>
  <c i="8" r="BF84"/>
  <c r="J34"/>
  <c i="1" r="AW61"/>
  <c i="8" r="F34"/>
  <c i="1" r="BA61"/>
  <c i="8" r="T84"/>
  <c r="T83"/>
  <c r="T82"/>
  <c r="T81"/>
  <c r="R84"/>
  <c r="R83"/>
  <c r="R82"/>
  <c r="R81"/>
  <c r="P84"/>
  <c r="P83"/>
  <c r="P82"/>
  <c r="P81"/>
  <c i="1" r="AU61"/>
  <c i="8" r="BK84"/>
  <c r="BK83"/>
  <c r="J83"/>
  <c r="BK82"/>
  <c r="J82"/>
  <c r="BK81"/>
  <c r="J81"/>
  <c r="J59"/>
  <c r="J30"/>
  <c i="1" r="AG61"/>
  <c i="8" r="J84"/>
  <c r="BE84"/>
  <c r="J33"/>
  <c i="1" r="AV61"/>
  <c i="8" r="F33"/>
  <c i="1" r="AZ61"/>
  <c i="8" r="J61"/>
  <c r="J60"/>
  <c r="J78"/>
  <c r="J77"/>
  <c r="F77"/>
  <c r="F75"/>
  <c r="E73"/>
  <c r="J55"/>
  <c r="J54"/>
  <c r="F54"/>
  <c r="F52"/>
  <c r="E50"/>
  <c r="J39"/>
  <c r="J18"/>
  <c r="E18"/>
  <c r="F78"/>
  <c r="F55"/>
  <c r="J17"/>
  <c r="J12"/>
  <c r="J75"/>
  <c r="J52"/>
  <c r="E7"/>
  <c r="E71"/>
  <c r="E48"/>
  <c i="7" r="J37"/>
  <c r="J36"/>
  <c i="1" r="AY60"/>
  <c i="7" r="J35"/>
  <c i="1" r="AX60"/>
  <c i="7" r="BI84"/>
  <c r="F37"/>
  <c i="1" r="BD60"/>
  <c i="7" r="BH84"/>
  <c r="F36"/>
  <c i="1" r="BC60"/>
  <c i="7" r="BG84"/>
  <c r="F35"/>
  <c i="1" r="BB60"/>
  <c i="7" r="BF84"/>
  <c r="J34"/>
  <c i="1" r="AW60"/>
  <c i="7" r="F34"/>
  <c i="1" r="BA60"/>
  <c i="7" r="T84"/>
  <c r="T83"/>
  <c r="T82"/>
  <c r="T81"/>
  <c r="R84"/>
  <c r="R83"/>
  <c r="R82"/>
  <c r="R81"/>
  <c r="P84"/>
  <c r="P83"/>
  <c r="P82"/>
  <c r="P81"/>
  <c i="1" r="AU60"/>
  <c i="7" r="BK84"/>
  <c r="BK83"/>
  <c r="J83"/>
  <c r="BK82"/>
  <c r="J82"/>
  <c r="BK81"/>
  <c r="J81"/>
  <c r="J59"/>
  <c r="J30"/>
  <c i="1" r="AG60"/>
  <c i="7" r="J84"/>
  <c r="BE84"/>
  <c r="J33"/>
  <c i="1" r="AV60"/>
  <c i="7" r="F33"/>
  <c i="1" r="AZ60"/>
  <c i="7" r="J61"/>
  <c r="J60"/>
  <c r="J78"/>
  <c r="J77"/>
  <c r="F77"/>
  <c r="F75"/>
  <c r="E73"/>
  <c r="J55"/>
  <c r="J54"/>
  <c r="F54"/>
  <c r="F52"/>
  <c r="E50"/>
  <c r="J39"/>
  <c r="J18"/>
  <c r="E18"/>
  <c r="F78"/>
  <c r="F55"/>
  <c r="J17"/>
  <c r="J12"/>
  <c r="J75"/>
  <c r="J52"/>
  <c r="E7"/>
  <c r="E71"/>
  <c r="E48"/>
  <c i="6" r="J37"/>
  <c r="J36"/>
  <c i="1" r="AY59"/>
  <c i="6" r="J35"/>
  <c i="1" r="AX59"/>
  <c i="6" r="BI84"/>
  <c r="F37"/>
  <c i="1" r="BD59"/>
  <c i="6" r="BH84"/>
  <c r="F36"/>
  <c i="1" r="BC59"/>
  <c i="6" r="BG84"/>
  <c r="F35"/>
  <c i="1" r="BB59"/>
  <c i="6" r="BF84"/>
  <c r="J34"/>
  <c i="1" r="AW59"/>
  <c i="6" r="F34"/>
  <c i="1" r="BA59"/>
  <c i="6" r="T84"/>
  <c r="T83"/>
  <c r="T82"/>
  <c r="T81"/>
  <c r="R84"/>
  <c r="R83"/>
  <c r="R82"/>
  <c r="R81"/>
  <c r="P84"/>
  <c r="P83"/>
  <c r="P82"/>
  <c r="P81"/>
  <c i="1" r="AU59"/>
  <c i="6" r="BK84"/>
  <c r="BK83"/>
  <c r="J83"/>
  <c r="BK82"/>
  <c r="J82"/>
  <c r="BK81"/>
  <c r="J81"/>
  <c r="J59"/>
  <c r="J30"/>
  <c i="1" r="AG59"/>
  <c i="6" r="J84"/>
  <c r="BE84"/>
  <c r="J33"/>
  <c i="1" r="AV59"/>
  <c i="6" r="F33"/>
  <c i="1" r="AZ59"/>
  <c i="6" r="J61"/>
  <c r="J60"/>
  <c r="J78"/>
  <c r="J77"/>
  <c r="F77"/>
  <c r="F75"/>
  <c r="E73"/>
  <c r="J55"/>
  <c r="J54"/>
  <c r="F54"/>
  <c r="F52"/>
  <c r="E50"/>
  <c r="J39"/>
  <c r="J18"/>
  <c r="E18"/>
  <c r="F78"/>
  <c r="F55"/>
  <c r="J17"/>
  <c r="J12"/>
  <c r="J75"/>
  <c r="J52"/>
  <c r="E7"/>
  <c r="E71"/>
  <c r="E48"/>
  <c i="5" r="J37"/>
  <c r="J36"/>
  <c i="1" r="AY58"/>
  <c i="5" r="J35"/>
  <c i="1" r="AX58"/>
  <c i="5" r="BI84"/>
  <c r="F37"/>
  <c i="1" r="BD58"/>
  <c i="5" r="BH84"/>
  <c r="F36"/>
  <c i="1" r="BC58"/>
  <c i="5" r="BG84"/>
  <c r="F35"/>
  <c i="1" r="BB58"/>
  <c i="5" r="BF84"/>
  <c r="J34"/>
  <c i="1" r="AW58"/>
  <c i="5" r="F34"/>
  <c i="1" r="BA58"/>
  <c i="5" r="T84"/>
  <c r="T83"/>
  <c r="T82"/>
  <c r="T81"/>
  <c r="R84"/>
  <c r="R83"/>
  <c r="R82"/>
  <c r="R81"/>
  <c r="P84"/>
  <c r="P83"/>
  <c r="P82"/>
  <c r="P81"/>
  <c i="1" r="AU58"/>
  <c i="5" r="BK84"/>
  <c r="BK83"/>
  <c r="J83"/>
  <c r="BK82"/>
  <c r="J82"/>
  <c r="BK81"/>
  <c r="J81"/>
  <c r="J59"/>
  <c r="J30"/>
  <c i="1" r="AG58"/>
  <c i="5" r="J84"/>
  <c r="BE84"/>
  <c r="J33"/>
  <c i="1" r="AV58"/>
  <c i="5" r="F33"/>
  <c i="1" r="AZ58"/>
  <c i="5" r="J61"/>
  <c r="J60"/>
  <c r="J78"/>
  <c r="J77"/>
  <c r="F77"/>
  <c r="F75"/>
  <c r="E73"/>
  <c r="J55"/>
  <c r="J54"/>
  <c r="F54"/>
  <c r="F52"/>
  <c r="E50"/>
  <c r="J39"/>
  <c r="J18"/>
  <c r="E18"/>
  <c r="F78"/>
  <c r="F55"/>
  <c r="J17"/>
  <c r="J12"/>
  <c r="J75"/>
  <c r="J52"/>
  <c r="E7"/>
  <c r="E71"/>
  <c r="E48"/>
  <c i="4" r="J37"/>
  <c r="J36"/>
  <c i="1" r="AY57"/>
  <c i="4" r="J35"/>
  <c i="1" r="AX57"/>
  <c i="4" r="BI84"/>
  <c r="F37"/>
  <c i="1" r="BD57"/>
  <c i="4" r="BH84"/>
  <c r="F36"/>
  <c i="1" r="BC57"/>
  <c i="4" r="BG84"/>
  <c r="F35"/>
  <c i="1" r="BB57"/>
  <c i="4" r="BF84"/>
  <c r="J34"/>
  <c i="1" r="AW57"/>
  <c i="4" r="F34"/>
  <c i="1" r="BA57"/>
  <c i="4" r="T84"/>
  <c r="T83"/>
  <c r="T82"/>
  <c r="T81"/>
  <c r="R84"/>
  <c r="R83"/>
  <c r="R82"/>
  <c r="R81"/>
  <c r="P84"/>
  <c r="P83"/>
  <c r="P82"/>
  <c r="P81"/>
  <c i="1" r="AU57"/>
  <c i="4" r="BK84"/>
  <c r="BK83"/>
  <c r="J83"/>
  <c r="BK82"/>
  <c r="J82"/>
  <c r="BK81"/>
  <c r="J81"/>
  <c r="J59"/>
  <c r="J30"/>
  <c i="1" r="AG57"/>
  <c i="4" r="J84"/>
  <c r="BE84"/>
  <c r="J33"/>
  <c i="1" r="AV57"/>
  <c i="4" r="F33"/>
  <c i="1" r="AZ57"/>
  <c i="4" r="J61"/>
  <c r="J60"/>
  <c r="J78"/>
  <c r="J77"/>
  <c r="F77"/>
  <c r="F75"/>
  <c r="E73"/>
  <c r="J55"/>
  <c r="J54"/>
  <c r="F54"/>
  <c r="F52"/>
  <c r="E50"/>
  <c r="J39"/>
  <c r="J18"/>
  <c r="E18"/>
  <c r="F78"/>
  <c r="F55"/>
  <c r="J17"/>
  <c r="J12"/>
  <c r="J75"/>
  <c r="J52"/>
  <c r="E7"/>
  <c r="E71"/>
  <c r="E48"/>
  <c i="3" r="J37"/>
  <c r="J36"/>
  <c i="1" r="AY56"/>
  <c i="3" r="J35"/>
  <c i="1" r="AX56"/>
  <c i="3" r="BI84"/>
  <c r="F37"/>
  <c i="1" r="BD56"/>
  <c i="3" r="BH84"/>
  <c r="F36"/>
  <c i="1" r="BC56"/>
  <c i="3" r="BG84"/>
  <c r="F35"/>
  <c i="1" r="BB56"/>
  <c i="3" r="BF84"/>
  <c r="J34"/>
  <c i="1" r="AW56"/>
  <c i="3" r="F34"/>
  <c i="1" r="BA56"/>
  <c i="3" r="T84"/>
  <c r="T83"/>
  <c r="T82"/>
  <c r="T81"/>
  <c r="R84"/>
  <c r="R83"/>
  <c r="R82"/>
  <c r="R81"/>
  <c r="P84"/>
  <c r="P83"/>
  <c r="P82"/>
  <c r="P81"/>
  <c i="1" r="AU56"/>
  <c i="3" r="BK84"/>
  <c r="BK83"/>
  <c r="J83"/>
  <c r="BK82"/>
  <c r="J82"/>
  <c r="BK81"/>
  <c r="J81"/>
  <c r="J59"/>
  <c r="J30"/>
  <c i="1" r="AG56"/>
  <c i="3" r="J84"/>
  <c r="BE84"/>
  <c r="J33"/>
  <c i="1" r="AV56"/>
  <c i="3" r="F33"/>
  <c i="1" r="AZ56"/>
  <c i="3" r="J61"/>
  <c r="J60"/>
  <c r="J78"/>
  <c r="J77"/>
  <c r="F77"/>
  <c r="F75"/>
  <c r="E73"/>
  <c r="J55"/>
  <c r="J54"/>
  <c r="F54"/>
  <c r="F52"/>
  <c r="E50"/>
  <c r="J39"/>
  <c r="J18"/>
  <c r="E18"/>
  <c r="F78"/>
  <c r="F55"/>
  <c r="J17"/>
  <c r="J12"/>
  <c r="J75"/>
  <c r="J52"/>
  <c r="E7"/>
  <c r="E71"/>
  <c r="E48"/>
  <c i="2" r="J37"/>
  <c r="J36"/>
  <c i="1" r="AY55"/>
  <c i="2" r="J35"/>
  <c i="1" r="AX55"/>
  <c i="2" r="BI1429"/>
  <c r="BH1429"/>
  <c r="BG1429"/>
  <c r="BF1429"/>
  <c r="T1429"/>
  <c r="R1429"/>
  <c r="P1429"/>
  <c r="BK1429"/>
  <c r="J1429"/>
  <c r="BE1429"/>
  <c r="BI1427"/>
  <c r="BH1427"/>
  <c r="BG1427"/>
  <c r="BF1427"/>
  <c r="T1427"/>
  <c r="R1427"/>
  <c r="P1427"/>
  <c r="BK1427"/>
  <c r="J1427"/>
  <c r="BE1427"/>
  <c r="BI1425"/>
  <c r="BH1425"/>
  <c r="BG1425"/>
  <c r="BF1425"/>
  <c r="T1425"/>
  <c r="R1425"/>
  <c r="P1425"/>
  <c r="BK1425"/>
  <c r="J1425"/>
  <c r="BE1425"/>
  <c r="BI1421"/>
  <c r="BH1421"/>
  <c r="BG1421"/>
  <c r="BF1421"/>
  <c r="T1421"/>
  <c r="T1420"/>
  <c r="R1421"/>
  <c r="R1420"/>
  <c r="P1421"/>
  <c r="P1420"/>
  <c r="BK1421"/>
  <c r="BK1420"/>
  <c r="J1420"/>
  <c r="J1421"/>
  <c r="BE1421"/>
  <c r="J87"/>
  <c r="BI1414"/>
  <c r="BH1414"/>
  <c r="BG1414"/>
  <c r="BF1414"/>
  <c r="T1414"/>
  <c r="R1414"/>
  <c r="P1414"/>
  <c r="BK1414"/>
  <c r="J1414"/>
  <c r="BE1414"/>
  <c r="BI1410"/>
  <c r="BH1410"/>
  <c r="BG1410"/>
  <c r="BF1410"/>
  <c r="T1410"/>
  <c r="R1410"/>
  <c r="P1410"/>
  <c r="BK1410"/>
  <c r="J1410"/>
  <c r="BE1410"/>
  <c r="BI1407"/>
  <c r="BH1407"/>
  <c r="BG1407"/>
  <c r="BF1407"/>
  <c r="T1407"/>
  <c r="R1407"/>
  <c r="P1407"/>
  <c r="BK1407"/>
  <c r="J1407"/>
  <c r="BE1407"/>
  <c r="BI1403"/>
  <c r="BH1403"/>
  <c r="BG1403"/>
  <c r="BF1403"/>
  <c r="T1403"/>
  <c r="T1402"/>
  <c r="R1403"/>
  <c r="R1402"/>
  <c r="P1403"/>
  <c r="P1402"/>
  <c r="BK1403"/>
  <c r="BK1402"/>
  <c r="J1402"/>
  <c r="J1403"/>
  <c r="BE1403"/>
  <c r="J86"/>
  <c r="BI1392"/>
  <c r="BH1392"/>
  <c r="BG1392"/>
  <c r="BF1392"/>
  <c r="T1392"/>
  <c r="R1392"/>
  <c r="P1392"/>
  <c r="BK1392"/>
  <c r="J1392"/>
  <c r="BE1392"/>
  <c r="BI1391"/>
  <c r="BH1391"/>
  <c r="BG1391"/>
  <c r="BF1391"/>
  <c r="T1391"/>
  <c r="T1390"/>
  <c r="R1391"/>
  <c r="R1390"/>
  <c r="P1391"/>
  <c r="P1390"/>
  <c r="BK1391"/>
  <c r="BK1390"/>
  <c r="J1390"/>
  <c r="J1391"/>
  <c r="BE1391"/>
  <c r="J85"/>
  <c r="BI1388"/>
  <c r="BH1388"/>
  <c r="BG1388"/>
  <c r="BF1388"/>
  <c r="T1388"/>
  <c r="R1388"/>
  <c r="P1388"/>
  <c r="BK1388"/>
  <c r="J1388"/>
  <c r="BE1388"/>
  <c r="BI1386"/>
  <c r="BH1386"/>
  <c r="BG1386"/>
  <c r="BF1386"/>
  <c r="T1386"/>
  <c r="R1386"/>
  <c r="P1386"/>
  <c r="BK1386"/>
  <c r="J1386"/>
  <c r="BE1386"/>
  <c r="BI1383"/>
  <c r="BH1383"/>
  <c r="BG1383"/>
  <c r="BF1383"/>
  <c r="T1383"/>
  <c r="R1383"/>
  <c r="P1383"/>
  <c r="BK1383"/>
  <c r="J1383"/>
  <c r="BE1383"/>
  <c r="BI1380"/>
  <c r="BH1380"/>
  <c r="BG1380"/>
  <c r="BF1380"/>
  <c r="T1380"/>
  <c r="R1380"/>
  <c r="P1380"/>
  <c r="BK1380"/>
  <c r="J1380"/>
  <c r="BE1380"/>
  <c r="BI1370"/>
  <c r="BH1370"/>
  <c r="BG1370"/>
  <c r="BF1370"/>
  <c r="T1370"/>
  <c r="R1370"/>
  <c r="P1370"/>
  <c r="BK1370"/>
  <c r="J1370"/>
  <c r="BE1370"/>
  <c r="BI1365"/>
  <c r="BH1365"/>
  <c r="BG1365"/>
  <c r="BF1365"/>
  <c r="T1365"/>
  <c r="R1365"/>
  <c r="P1365"/>
  <c r="BK1365"/>
  <c r="J1365"/>
  <c r="BE1365"/>
  <c r="BI1363"/>
  <c r="BH1363"/>
  <c r="BG1363"/>
  <c r="BF1363"/>
  <c r="T1363"/>
  <c r="R1363"/>
  <c r="P1363"/>
  <c r="BK1363"/>
  <c r="J1363"/>
  <c r="BE1363"/>
  <c r="BI1359"/>
  <c r="BH1359"/>
  <c r="BG1359"/>
  <c r="BF1359"/>
  <c r="T1359"/>
  <c r="R1359"/>
  <c r="P1359"/>
  <c r="BK1359"/>
  <c r="J1359"/>
  <c r="BE1359"/>
  <c r="BI1356"/>
  <c r="BH1356"/>
  <c r="BG1356"/>
  <c r="BF1356"/>
  <c r="T1356"/>
  <c r="R1356"/>
  <c r="P1356"/>
  <c r="BK1356"/>
  <c r="J1356"/>
  <c r="BE1356"/>
  <c r="BI1353"/>
  <c r="BH1353"/>
  <c r="BG1353"/>
  <c r="BF1353"/>
  <c r="T1353"/>
  <c r="R1353"/>
  <c r="P1353"/>
  <c r="BK1353"/>
  <c r="J1353"/>
  <c r="BE1353"/>
  <c r="BI1328"/>
  <c r="BH1328"/>
  <c r="BG1328"/>
  <c r="BF1328"/>
  <c r="T1328"/>
  <c r="R1328"/>
  <c r="P1328"/>
  <c r="BK1328"/>
  <c r="J1328"/>
  <c r="BE1328"/>
  <c r="BI1326"/>
  <c r="BH1326"/>
  <c r="BG1326"/>
  <c r="BF1326"/>
  <c r="T1326"/>
  <c r="R1326"/>
  <c r="P1326"/>
  <c r="BK1326"/>
  <c r="J1326"/>
  <c r="BE1326"/>
  <c r="BI1324"/>
  <c r="BH1324"/>
  <c r="BG1324"/>
  <c r="BF1324"/>
  <c r="T1324"/>
  <c r="R1324"/>
  <c r="P1324"/>
  <c r="BK1324"/>
  <c r="J1324"/>
  <c r="BE1324"/>
  <c r="BI1322"/>
  <c r="BH1322"/>
  <c r="BG1322"/>
  <c r="BF1322"/>
  <c r="T1322"/>
  <c r="T1321"/>
  <c r="R1322"/>
  <c r="R1321"/>
  <c r="P1322"/>
  <c r="P1321"/>
  <c r="BK1322"/>
  <c r="BK1321"/>
  <c r="J1321"/>
  <c r="J1322"/>
  <c r="BE1322"/>
  <c r="J84"/>
  <c r="BI1319"/>
  <c r="BH1319"/>
  <c r="BG1319"/>
  <c r="BF1319"/>
  <c r="T1319"/>
  <c r="R1319"/>
  <c r="P1319"/>
  <c r="BK1319"/>
  <c r="J1319"/>
  <c r="BE1319"/>
  <c r="BI1317"/>
  <c r="BH1317"/>
  <c r="BG1317"/>
  <c r="BF1317"/>
  <c r="T1317"/>
  <c r="R1317"/>
  <c r="P1317"/>
  <c r="BK1317"/>
  <c r="J1317"/>
  <c r="BE1317"/>
  <c r="BI1316"/>
  <c r="BH1316"/>
  <c r="BG1316"/>
  <c r="BF1316"/>
  <c r="T1316"/>
  <c r="R1316"/>
  <c r="P1316"/>
  <c r="BK1316"/>
  <c r="J1316"/>
  <c r="BE1316"/>
  <c r="BI1315"/>
  <c r="BH1315"/>
  <c r="BG1315"/>
  <c r="BF1315"/>
  <c r="T1315"/>
  <c r="R1315"/>
  <c r="P1315"/>
  <c r="BK1315"/>
  <c r="J1315"/>
  <c r="BE1315"/>
  <c r="BI1313"/>
  <c r="BH1313"/>
  <c r="BG1313"/>
  <c r="BF1313"/>
  <c r="T1313"/>
  <c r="R1313"/>
  <c r="P1313"/>
  <c r="BK1313"/>
  <c r="J1313"/>
  <c r="BE1313"/>
  <c r="BI1310"/>
  <c r="BH1310"/>
  <c r="BG1310"/>
  <c r="BF1310"/>
  <c r="T1310"/>
  <c r="R1310"/>
  <c r="P1310"/>
  <c r="BK1310"/>
  <c r="J1310"/>
  <c r="BE1310"/>
  <c r="BI1308"/>
  <c r="BH1308"/>
  <c r="BG1308"/>
  <c r="BF1308"/>
  <c r="T1308"/>
  <c r="R1308"/>
  <c r="P1308"/>
  <c r="BK1308"/>
  <c r="J1308"/>
  <c r="BE1308"/>
  <c r="BI1304"/>
  <c r="BH1304"/>
  <c r="BG1304"/>
  <c r="BF1304"/>
  <c r="T1304"/>
  <c r="R1304"/>
  <c r="P1304"/>
  <c r="BK1304"/>
  <c r="J1304"/>
  <c r="BE1304"/>
  <c r="BI1302"/>
  <c r="BH1302"/>
  <c r="BG1302"/>
  <c r="BF1302"/>
  <c r="T1302"/>
  <c r="R1302"/>
  <c r="P1302"/>
  <c r="BK1302"/>
  <c r="J1302"/>
  <c r="BE1302"/>
  <c r="BI1298"/>
  <c r="BH1298"/>
  <c r="BG1298"/>
  <c r="BF1298"/>
  <c r="T1298"/>
  <c r="R1298"/>
  <c r="P1298"/>
  <c r="BK1298"/>
  <c r="J1298"/>
  <c r="BE1298"/>
  <c r="BI1294"/>
  <c r="BH1294"/>
  <c r="BG1294"/>
  <c r="BF1294"/>
  <c r="T1294"/>
  <c r="R1294"/>
  <c r="P1294"/>
  <c r="BK1294"/>
  <c r="J1294"/>
  <c r="BE1294"/>
  <c r="BI1292"/>
  <c r="BH1292"/>
  <c r="BG1292"/>
  <c r="BF1292"/>
  <c r="T1292"/>
  <c r="R1292"/>
  <c r="P1292"/>
  <c r="BK1292"/>
  <c r="J1292"/>
  <c r="BE1292"/>
  <c r="BI1290"/>
  <c r="BH1290"/>
  <c r="BG1290"/>
  <c r="BF1290"/>
  <c r="T1290"/>
  <c r="R1290"/>
  <c r="P1290"/>
  <c r="BK1290"/>
  <c r="J1290"/>
  <c r="BE1290"/>
  <c r="BI1286"/>
  <c r="BH1286"/>
  <c r="BG1286"/>
  <c r="BF1286"/>
  <c r="T1286"/>
  <c r="T1285"/>
  <c r="R1286"/>
  <c r="R1285"/>
  <c r="P1286"/>
  <c r="P1285"/>
  <c r="BK1286"/>
  <c r="BK1285"/>
  <c r="J1285"/>
  <c r="J1286"/>
  <c r="BE1286"/>
  <c r="J83"/>
  <c r="BI1283"/>
  <c r="BH1283"/>
  <c r="BG1283"/>
  <c r="BF1283"/>
  <c r="T1283"/>
  <c r="R1283"/>
  <c r="P1283"/>
  <c r="BK1283"/>
  <c r="J1283"/>
  <c r="BE1283"/>
  <c r="BI1281"/>
  <c r="BH1281"/>
  <c r="BG1281"/>
  <c r="BF1281"/>
  <c r="T1281"/>
  <c r="R1281"/>
  <c r="P1281"/>
  <c r="BK1281"/>
  <c r="J1281"/>
  <c r="BE1281"/>
  <c r="BI1276"/>
  <c r="BH1276"/>
  <c r="BG1276"/>
  <c r="BF1276"/>
  <c r="T1276"/>
  <c r="R1276"/>
  <c r="P1276"/>
  <c r="BK1276"/>
  <c r="J1276"/>
  <c r="BE1276"/>
  <c r="BI1260"/>
  <c r="BH1260"/>
  <c r="BG1260"/>
  <c r="BF1260"/>
  <c r="T1260"/>
  <c r="R1260"/>
  <c r="P1260"/>
  <c r="BK1260"/>
  <c r="J1260"/>
  <c r="BE1260"/>
  <c r="BI1258"/>
  <c r="BH1258"/>
  <c r="BG1258"/>
  <c r="BF1258"/>
  <c r="T1258"/>
  <c r="R1258"/>
  <c r="P1258"/>
  <c r="BK1258"/>
  <c r="J1258"/>
  <c r="BE1258"/>
  <c r="BI1254"/>
  <c r="BH1254"/>
  <c r="BG1254"/>
  <c r="BF1254"/>
  <c r="T1254"/>
  <c r="R1254"/>
  <c r="P1254"/>
  <c r="BK1254"/>
  <c r="J1254"/>
  <c r="BE1254"/>
  <c r="BI1252"/>
  <c r="BH1252"/>
  <c r="BG1252"/>
  <c r="BF1252"/>
  <c r="T1252"/>
  <c r="R1252"/>
  <c r="P1252"/>
  <c r="BK1252"/>
  <c r="J1252"/>
  <c r="BE1252"/>
  <c r="BI1246"/>
  <c r="BH1246"/>
  <c r="BG1246"/>
  <c r="BF1246"/>
  <c r="T1246"/>
  <c r="R1246"/>
  <c r="P1246"/>
  <c r="BK1246"/>
  <c r="J1246"/>
  <c r="BE1246"/>
  <c r="BI1244"/>
  <c r="BH1244"/>
  <c r="BG1244"/>
  <c r="BF1244"/>
  <c r="T1244"/>
  <c r="R1244"/>
  <c r="P1244"/>
  <c r="BK1244"/>
  <c r="J1244"/>
  <c r="BE1244"/>
  <c r="BI1238"/>
  <c r="BH1238"/>
  <c r="BG1238"/>
  <c r="BF1238"/>
  <c r="T1238"/>
  <c r="R1238"/>
  <c r="P1238"/>
  <c r="BK1238"/>
  <c r="J1238"/>
  <c r="BE1238"/>
  <c r="BI1236"/>
  <c r="BH1236"/>
  <c r="BG1236"/>
  <c r="BF1236"/>
  <c r="T1236"/>
  <c r="R1236"/>
  <c r="P1236"/>
  <c r="BK1236"/>
  <c r="J1236"/>
  <c r="BE1236"/>
  <c r="BI1228"/>
  <c r="BH1228"/>
  <c r="BG1228"/>
  <c r="BF1228"/>
  <c r="T1228"/>
  <c r="R1228"/>
  <c r="P1228"/>
  <c r="BK1228"/>
  <c r="J1228"/>
  <c r="BE1228"/>
  <c r="BI1226"/>
  <c r="BH1226"/>
  <c r="BG1226"/>
  <c r="BF1226"/>
  <c r="T1226"/>
  <c r="R1226"/>
  <c r="P1226"/>
  <c r="BK1226"/>
  <c r="J1226"/>
  <c r="BE1226"/>
  <c r="BI1224"/>
  <c r="BH1224"/>
  <c r="BG1224"/>
  <c r="BF1224"/>
  <c r="T1224"/>
  <c r="R1224"/>
  <c r="P1224"/>
  <c r="BK1224"/>
  <c r="J1224"/>
  <c r="BE1224"/>
  <c r="BI1220"/>
  <c r="BH1220"/>
  <c r="BG1220"/>
  <c r="BF1220"/>
  <c r="T1220"/>
  <c r="T1219"/>
  <c r="R1220"/>
  <c r="R1219"/>
  <c r="P1220"/>
  <c r="P1219"/>
  <c r="BK1220"/>
  <c r="BK1219"/>
  <c r="J1219"/>
  <c r="J1220"/>
  <c r="BE1220"/>
  <c r="J82"/>
  <c r="BI1217"/>
  <c r="BH1217"/>
  <c r="BG1217"/>
  <c r="BF1217"/>
  <c r="T1217"/>
  <c r="R1217"/>
  <c r="P1217"/>
  <c r="BK1217"/>
  <c r="J1217"/>
  <c r="BE1217"/>
  <c r="BI1215"/>
  <c r="BH1215"/>
  <c r="BG1215"/>
  <c r="BF1215"/>
  <c r="T1215"/>
  <c r="R1215"/>
  <c r="P1215"/>
  <c r="BK1215"/>
  <c r="J1215"/>
  <c r="BE1215"/>
  <c r="BI1214"/>
  <c r="BH1214"/>
  <c r="BG1214"/>
  <c r="BF1214"/>
  <c r="T1214"/>
  <c r="R1214"/>
  <c r="P1214"/>
  <c r="BK1214"/>
  <c r="J1214"/>
  <c r="BE1214"/>
  <c r="BI1213"/>
  <c r="BH1213"/>
  <c r="BG1213"/>
  <c r="BF1213"/>
  <c r="T1213"/>
  <c r="R1213"/>
  <c r="P1213"/>
  <c r="BK1213"/>
  <c r="J1213"/>
  <c r="BE1213"/>
  <c r="BI1212"/>
  <c r="BH1212"/>
  <c r="BG1212"/>
  <c r="BF1212"/>
  <c r="T1212"/>
  <c r="R1212"/>
  <c r="P1212"/>
  <c r="BK1212"/>
  <c r="J1212"/>
  <c r="BE1212"/>
  <c r="BI1207"/>
  <c r="BH1207"/>
  <c r="BG1207"/>
  <c r="BF1207"/>
  <c r="T1207"/>
  <c r="R1207"/>
  <c r="P1207"/>
  <c r="BK1207"/>
  <c r="J1207"/>
  <c r="BE1207"/>
  <c r="BI1206"/>
  <c r="BH1206"/>
  <c r="BG1206"/>
  <c r="BF1206"/>
  <c r="T1206"/>
  <c r="R1206"/>
  <c r="P1206"/>
  <c r="BK1206"/>
  <c r="J1206"/>
  <c r="BE1206"/>
  <c r="BI1201"/>
  <c r="BH1201"/>
  <c r="BG1201"/>
  <c r="BF1201"/>
  <c r="T1201"/>
  <c r="T1200"/>
  <c r="R1201"/>
  <c r="R1200"/>
  <c r="P1201"/>
  <c r="P1200"/>
  <c r="BK1201"/>
  <c r="BK1200"/>
  <c r="J1200"/>
  <c r="J1201"/>
  <c r="BE1201"/>
  <c r="J81"/>
  <c r="BI1198"/>
  <c r="BH1198"/>
  <c r="BG1198"/>
  <c r="BF1198"/>
  <c r="T1198"/>
  <c r="R1198"/>
  <c r="P1198"/>
  <c r="BK1198"/>
  <c r="J1198"/>
  <c r="BE1198"/>
  <c r="BI1196"/>
  <c r="BH1196"/>
  <c r="BG1196"/>
  <c r="BF1196"/>
  <c r="T1196"/>
  <c r="R1196"/>
  <c r="P1196"/>
  <c r="BK1196"/>
  <c r="J1196"/>
  <c r="BE1196"/>
  <c r="BI1194"/>
  <c r="BH1194"/>
  <c r="BG1194"/>
  <c r="BF1194"/>
  <c r="T1194"/>
  <c r="R1194"/>
  <c r="P1194"/>
  <c r="BK1194"/>
  <c r="J1194"/>
  <c r="BE1194"/>
  <c r="BI1193"/>
  <c r="BH1193"/>
  <c r="BG1193"/>
  <c r="BF1193"/>
  <c r="T1193"/>
  <c r="R1193"/>
  <c r="P1193"/>
  <c r="BK1193"/>
  <c r="J1193"/>
  <c r="BE1193"/>
  <c r="BI1188"/>
  <c r="BH1188"/>
  <c r="BG1188"/>
  <c r="BF1188"/>
  <c r="T1188"/>
  <c r="R1188"/>
  <c r="P1188"/>
  <c r="BK1188"/>
  <c r="J1188"/>
  <c r="BE1188"/>
  <c r="BI1187"/>
  <c r="BH1187"/>
  <c r="BG1187"/>
  <c r="BF1187"/>
  <c r="T1187"/>
  <c r="R1187"/>
  <c r="P1187"/>
  <c r="BK1187"/>
  <c r="J1187"/>
  <c r="BE1187"/>
  <c r="BI1182"/>
  <c r="BH1182"/>
  <c r="BG1182"/>
  <c r="BF1182"/>
  <c r="T1182"/>
  <c r="R1182"/>
  <c r="P1182"/>
  <c r="BK1182"/>
  <c r="J1182"/>
  <c r="BE1182"/>
  <c r="BI1181"/>
  <c r="BH1181"/>
  <c r="BG1181"/>
  <c r="BF1181"/>
  <c r="T1181"/>
  <c r="R1181"/>
  <c r="P1181"/>
  <c r="BK1181"/>
  <c r="J1181"/>
  <c r="BE1181"/>
  <c r="BI1180"/>
  <c r="BH1180"/>
  <c r="BG1180"/>
  <c r="BF1180"/>
  <c r="T1180"/>
  <c r="R1180"/>
  <c r="P1180"/>
  <c r="BK1180"/>
  <c r="J1180"/>
  <c r="BE1180"/>
  <c r="BI1178"/>
  <c r="BH1178"/>
  <c r="BG1178"/>
  <c r="BF1178"/>
  <c r="T1178"/>
  <c r="R1178"/>
  <c r="P1178"/>
  <c r="BK1178"/>
  <c r="J1178"/>
  <c r="BE1178"/>
  <c r="BI1174"/>
  <c r="BH1174"/>
  <c r="BG1174"/>
  <c r="BF1174"/>
  <c r="T1174"/>
  <c r="R1174"/>
  <c r="P1174"/>
  <c r="BK1174"/>
  <c r="J1174"/>
  <c r="BE1174"/>
  <c r="BI1171"/>
  <c r="BH1171"/>
  <c r="BG1171"/>
  <c r="BF1171"/>
  <c r="T1171"/>
  <c r="R1171"/>
  <c r="P1171"/>
  <c r="BK1171"/>
  <c r="J1171"/>
  <c r="BE1171"/>
  <c r="BI1170"/>
  <c r="BH1170"/>
  <c r="BG1170"/>
  <c r="BF1170"/>
  <c r="T1170"/>
  <c r="R1170"/>
  <c r="P1170"/>
  <c r="BK1170"/>
  <c r="J1170"/>
  <c r="BE1170"/>
  <c r="BI1164"/>
  <c r="BH1164"/>
  <c r="BG1164"/>
  <c r="BF1164"/>
  <c r="T1164"/>
  <c r="R1164"/>
  <c r="P1164"/>
  <c r="BK1164"/>
  <c r="J1164"/>
  <c r="BE1164"/>
  <c r="BI1163"/>
  <c r="BH1163"/>
  <c r="BG1163"/>
  <c r="BF1163"/>
  <c r="T1163"/>
  <c r="R1163"/>
  <c r="P1163"/>
  <c r="BK1163"/>
  <c r="J1163"/>
  <c r="BE1163"/>
  <c r="BI1159"/>
  <c r="BH1159"/>
  <c r="BG1159"/>
  <c r="BF1159"/>
  <c r="T1159"/>
  <c r="R1159"/>
  <c r="P1159"/>
  <c r="BK1159"/>
  <c r="J1159"/>
  <c r="BE1159"/>
  <c r="BI1158"/>
  <c r="BH1158"/>
  <c r="BG1158"/>
  <c r="BF1158"/>
  <c r="T1158"/>
  <c r="R1158"/>
  <c r="P1158"/>
  <c r="BK1158"/>
  <c r="J1158"/>
  <c r="BE1158"/>
  <c r="BI1156"/>
  <c r="BH1156"/>
  <c r="BG1156"/>
  <c r="BF1156"/>
  <c r="T1156"/>
  <c r="R1156"/>
  <c r="P1156"/>
  <c r="BK1156"/>
  <c r="J1156"/>
  <c r="BE1156"/>
  <c r="BI1150"/>
  <c r="BH1150"/>
  <c r="BG1150"/>
  <c r="BF1150"/>
  <c r="T1150"/>
  <c r="R1150"/>
  <c r="P1150"/>
  <c r="BK1150"/>
  <c r="J1150"/>
  <c r="BE1150"/>
  <c r="BI1149"/>
  <c r="BH1149"/>
  <c r="BG1149"/>
  <c r="BF1149"/>
  <c r="T1149"/>
  <c r="R1149"/>
  <c r="P1149"/>
  <c r="BK1149"/>
  <c r="J1149"/>
  <c r="BE1149"/>
  <c r="BI1148"/>
  <c r="BH1148"/>
  <c r="BG1148"/>
  <c r="BF1148"/>
  <c r="T1148"/>
  <c r="R1148"/>
  <c r="P1148"/>
  <c r="BK1148"/>
  <c r="J1148"/>
  <c r="BE1148"/>
  <c r="BI1139"/>
  <c r="BH1139"/>
  <c r="BG1139"/>
  <c r="BF1139"/>
  <c r="T1139"/>
  <c r="R1139"/>
  <c r="P1139"/>
  <c r="BK1139"/>
  <c r="J1139"/>
  <c r="BE1139"/>
  <c r="BI1138"/>
  <c r="BH1138"/>
  <c r="BG1138"/>
  <c r="BF1138"/>
  <c r="T1138"/>
  <c r="R1138"/>
  <c r="P1138"/>
  <c r="BK1138"/>
  <c r="J1138"/>
  <c r="BE1138"/>
  <c r="BI1137"/>
  <c r="BH1137"/>
  <c r="BG1137"/>
  <c r="BF1137"/>
  <c r="T1137"/>
  <c r="R1137"/>
  <c r="P1137"/>
  <c r="BK1137"/>
  <c r="J1137"/>
  <c r="BE1137"/>
  <c r="BI1132"/>
  <c r="BH1132"/>
  <c r="BG1132"/>
  <c r="BF1132"/>
  <c r="T1132"/>
  <c r="R1132"/>
  <c r="P1132"/>
  <c r="BK1132"/>
  <c r="J1132"/>
  <c r="BE1132"/>
  <c r="BI1131"/>
  <c r="BH1131"/>
  <c r="BG1131"/>
  <c r="BF1131"/>
  <c r="T1131"/>
  <c r="R1131"/>
  <c r="P1131"/>
  <c r="BK1131"/>
  <c r="J1131"/>
  <c r="BE1131"/>
  <c r="BI1126"/>
  <c r="BH1126"/>
  <c r="BG1126"/>
  <c r="BF1126"/>
  <c r="T1126"/>
  <c r="R1126"/>
  <c r="P1126"/>
  <c r="BK1126"/>
  <c r="J1126"/>
  <c r="BE1126"/>
  <c r="BI1125"/>
  <c r="BH1125"/>
  <c r="BG1125"/>
  <c r="BF1125"/>
  <c r="T1125"/>
  <c r="R1125"/>
  <c r="P1125"/>
  <c r="BK1125"/>
  <c r="J1125"/>
  <c r="BE1125"/>
  <c r="BI1120"/>
  <c r="BH1120"/>
  <c r="BG1120"/>
  <c r="BF1120"/>
  <c r="T1120"/>
  <c r="R1120"/>
  <c r="P1120"/>
  <c r="BK1120"/>
  <c r="J1120"/>
  <c r="BE1120"/>
  <c r="BI1119"/>
  <c r="BH1119"/>
  <c r="BG1119"/>
  <c r="BF1119"/>
  <c r="T1119"/>
  <c r="R1119"/>
  <c r="P1119"/>
  <c r="BK1119"/>
  <c r="J1119"/>
  <c r="BE1119"/>
  <c r="BI1118"/>
  <c r="BH1118"/>
  <c r="BG1118"/>
  <c r="BF1118"/>
  <c r="T1118"/>
  <c r="R1118"/>
  <c r="P1118"/>
  <c r="BK1118"/>
  <c r="J1118"/>
  <c r="BE1118"/>
  <c r="BI1111"/>
  <c r="BH1111"/>
  <c r="BG1111"/>
  <c r="BF1111"/>
  <c r="T1111"/>
  <c r="R1111"/>
  <c r="P1111"/>
  <c r="BK1111"/>
  <c r="J1111"/>
  <c r="BE1111"/>
  <c r="BI1110"/>
  <c r="BH1110"/>
  <c r="BG1110"/>
  <c r="BF1110"/>
  <c r="T1110"/>
  <c r="R1110"/>
  <c r="P1110"/>
  <c r="BK1110"/>
  <c r="J1110"/>
  <c r="BE1110"/>
  <c r="BI1105"/>
  <c r="BH1105"/>
  <c r="BG1105"/>
  <c r="BF1105"/>
  <c r="T1105"/>
  <c r="R1105"/>
  <c r="P1105"/>
  <c r="BK1105"/>
  <c r="J1105"/>
  <c r="BE1105"/>
  <c r="BI1104"/>
  <c r="BH1104"/>
  <c r="BG1104"/>
  <c r="BF1104"/>
  <c r="T1104"/>
  <c r="R1104"/>
  <c r="P1104"/>
  <c r="BK1104"/>
  <c r="J1104"/>
  <c r="BE1104"/>
  <c r="BI1099"/>
  <c r="BH1099"/>
  <c r="BG1099"/>
  <c r="BF1099"/>
  <c r="T1099"/>
  <c r="R1099"/>
  <c r="P1099"/>
  <c r="BK1099"/>
  <c r="J1099"/>
  <c r="BE1099"/>
  <c r="BI1098"/>
  <c r="BH1098"/>
  <c r="BG1098"/>
  <c r="BF1098"/>
  <c r="T1098"/>
  <c r="R1098"/>
  <c r="P1098"/>
  <c r="BK1098"/>
  <c r="J1098"/>
  <c r="BE1098"/>
  <c r="BI1097"/>
  <c r="BH1097"/>
  <c r="BG1097"/>
  <c r="BF1097"/>
  <c r="T1097"/>
  <c r="R1097"/>
  <c r="P1097"/>
  <c r="BK1097"/>
  <c r="J1097"/>
  <c r="BE1097"/>
  <c r="BI1096"/>
  <c r="BH1096"/>
  <c r="BG1096"/>
  <c r="BF1096"/>
  <c r="T1096"/>
  <c r="R1096"/>
  <c r="P1096"/>
  <c r="BK1096"/>
  <c r="J1096"/>
  <c r="BE1096"/>
  <c r="BI1087"/>
  <c r="BH1087"/>
  <c r="BG1087"/>
  <c r="BF1087"/>
  <c r="T1087"/>
  <c r="R1087"/>
  <c r="P1087"/>
  <c r="BK1087"/>
  <c r="J1087"/>
  <c r="BE1087"/>
  <c r="BI1084"/>
  <c r="BH1084"/>
  <c r="BG1084"/>
  <c r="BF1084"/>
  <c r="T1084"/>
  <c r="R1084"/>
  <c r="P1084"/>
  <c r="BK1084"/>
  <c r="J1084"/>
  <c r="BE1084"/>
  <c r="BI1079"/>
  <c r="BH1079"/>
  <c r="BG1079"/>
  <c r="BF1079"/>
  <c r="T1079"/>
  <c r="R1079"/>
  <c r="P1079"/>
  <c r="BK1079"/>
  <c r="J1079"/>
  <c r="BE1079"/>
  <c r="BI1076"/>
  <c r="BH1076"/>
  <c r="BG1076"/>
  <c r="BF1076"/>
  <c r="T1076"/>
  <c r="R1076"/>
  <c r="P1076"/>
  <c r="BK1076"/>
  <c r="J1076"/>
  <c r="BE1076"/>
  <c r="BI1074"/>
  <c r="BH1074"/>
  <c r="BG1074"/>
  <c r="BF1074"/>
  <c r="T1074"/>
  <c r="R1074"/>
  <c r="P1074"/>
  <c r="BK1074"/>
  <c r="J1074"/>
  <c r="BE1074"/>
  <c r="BI1068"/>
  <c r="BH1068"/>
  <c r="BG1068"/>
  <c r="BF1068"/>
  <c r="T1068"/>
  <c r="R1068"/>
  <c r="P1068"/>
  <c r="BK1068"/>
  <c r="J1068"/>
  <c r="BE1068"/>
  <c r="BI1067"/>
  <c r="BH1067"/>
  <c r="BG1067"/>
  <c r="BF1067"/>
  <c r="T1067"/>
  <c r="R1067"/>
  <c r="P1067"/>
  <c r="BK1067"/>
  <c r="J1067"/>
  <c r="BE1067"/>
  <c r="BI1062"/>
  <c r="BH1062"/>
  <c r="BG1062"/>
  <c r="BF1062"/>
  <c r="T1062"/>
  <c r="R1062"/>
  <c r="P1062"/>
  <c r="BK1062"/>
  <c r="J1062"/>
  <c r="BE1062"/>
  <c r="BI1061"/>
  <c r="BH1061"/>
  <c r="BG1061"/>
  <c r="BF1061"/>
  <c r="T1061"/>
  <c r="R1061"/>
  <c r="P1061"/>
  <c r="BK1061"/>
  <c r="J1061"/>
  <c r="BE1061"/>
  <c r="BI1056"/>
  <c r="BH1056"/>
  <c r="BG1056"/>
  <c r="BF1056"/>
  <c r="T1056"/>
  <c r="T1055"/>
  <c r="R1056"/>
  <c r="R1055"/>
  <c r="P1056"/>
  <c r="P1055"/>
  <c r="BK1056"/>
  <c r="BK1055"/>
  <c r="J1055"/>
  <c r="J1056"/>
  <c r="BE1056"/>
  <c r="J80"/>
  <c r="BI1053"/>
  <c r="BH1053"/>
  <c r="BG1053"/>
  <c r="BF1053"/>
  <c r="T1053"/>
  <c r="R1053"/>
  <c r="P1053"/>
  <c r="BK1053"/>
  <c r="J1053"/>
  <c r="BE1053"/>
  <c r="BI1051"/>
  <c r="BH1051"/>
  <c r="BG1051"/>
  <c r="BF1051"/>
  <c r="T1051"/>
  <c r="R1051"/>
  <c r="P1051"/>
  <c r="BK1051"/>
  <c r="J1051"/>
  <c r="BE1051"/>
  <c r="BI1049"/>
  <c r="BH1049"/>
  <c r="BG1049"/>
  <c r="BF1049"/>
  <c r="T1049"/>
  <c r="R1049"/>
  <c r="P1049"/>
  <c r="BK1049"/>
  <c r="J1049"/>
  <c r="BE1049"/>
  <c r="BI1044"/>
  <c r="BH1044"/>
  <c r="BG1044"/>
  <c r="BF1044"/>
  <c r="T1044"/>
  <c r="T1043"/>
  <c r="R1044"/>
  <c r="R1043"/>
  <c r="P1044"/>
  <c r="P1043"/>
  <c r="BK1044"/>
  <c r="BK1043"/>
  <c r="J1043"/>
  <c r="J1044"/>
  <c r="BE1044"/>
  <c r="J79"/>
  <c r="BI1041"/>
  <c r="BH1041"/>
  <c r="BG1041"/>
  <c r="BF1041"/>
  <c r="T1041"/>
  <c r="R1041"/>
  <c r="P1041"/>
  <c r="BK1041"/>
  <c r="J1041"/>
  <c r="BE1041"/>
  <c r="BI1039"/>
  <c r="BH1039"/>
  <c r="BG1039"/>
  <c r="BF1039"/>
  <c r="T1039"/>
  <c r="R1039"/>
  <c r="P1039"/>
  <c r="BK1039"/>
  <c r="J1039"/>
  <c r="BE1039"/>
  <c r="BI1035"/>
  <c r="BH1035"/>
  <c r="BG1035"/>
  <c r="BF1035"/>
  <c r="T1035"/>
  <c r="R1035"/>
  <c r="P1035"/>
  <c r="BK1035"/>
  <c r="J1035"/>
  <c r="BE1035"/>
  <c r="BI1031"/>
  <c r="BH1031"/>
  <c r="BG1031"/>
  <c r="BF1031"/>
  <c r="T1031"/>
  <c r="R1031"/>
  <c r="P1031"/>
  <c r="BK1031"/>
  <c r="J1031"/>
  <c r="BE1031"/>
  <c r="BI1030"/>
  <c r="BH1030"/>
  <c r="BG1030"/>
  <c r="BF1030"/>
  <c r="T1030"/>
  <c r="R1030"/>
  <c r="P1030"/>
  <c r="BK1030"/>
  <c r="J1030"/>
  <c r="BE1030"/>
  <c r="BI1026"/>
  <c r="BH1026"/>
  <c r="BG1026"/>
  <c r="BF1026"/>
  <c r="T1026"/>
  <c r="R1026"/>
  <c r="P1026"/>
  <c r="BK1026"/>
  <c r="J1026"/>
  <c r="BE1026"/>
  <c r="BI1022"/>
  <c r="BH1022"/>
  <c r="BG1022"/>
  <c r="BF1022"/>
  <c r="T1022"/>
  <c r="R1022"/>
  <c r="P1022"/>
  <c r="BK1022"/>
  <c r="J1022"/>
  <c r="BE1022"/>
  <c r="BI1018"/>
  <c r="BH1018"/>
  <c r="BG1018"/>
  <c r="BF1018"/>
  <c r="T1018"/>
  <c r="R1018"/>
  <c r="P1018"/>
  <c r="BK1018"/>
  <c r="J1018"/>
  <c r="BE1018"/>
  <c r="BI1012"/>
  <c r="BH1012"/>
  <c r="BG1012"/>
  <c r="BF1012"/>
  <c r="T1012"/>
  <c r="R1012"/>
  <c r="P1012"/>
  <c r="BK1012"/>
  <c r="J1012"/>
  <c r="BE1012"/>
  <c r="BI1009"/>
  <c r="BH1009"/>
  <c r="BG1009"/>
  <c r="BF1009"/>
  <c r="T1009"/>
  <c r="R1009"/>
  <c r="P1009"/>
  <c r="BK1009"/>
  <c r="J1009"/>
  <c r="BE1009"/>
  <c r="BI1005"/>
  <c r="BH1005"/>
  <c r="BG1005"/>
  <c r="BF1005"/>
  <c r="T1005"/>
  <c r="T1004"/>
  <c r="R1005"/>
  <c r="R1004"/>
  <c r="P1005"/>
  <c r="P1004"/>
  <c r="BK1005"/>
  <c r="BK1004"/>
  <c r="J1004"/>
  <c r="J1005"/>
  <c r="BE1005"/>
  <c r="J78"/>
  <c r="BI1002"/>
  <c r="BH1002"/>
  <c r="BG1002"/>
  <c r="BF1002"/>
  <c r="T1002"/>
  <c r="R1002"/>
  <c r="P1002"/>
  <c r="BK1002"/>
  <c r="J1002"/>
  <c r="BE1002"/>
  <c r="BI1000"/>
  <c r="BH1000"/>
  <c r="BG1000"/>
  <c r="BF1000"/>
  <c r="T1000"/>
  <c r="R1000"/>
  <c r="P1000"/>
  <c r="BK1000"/>
  <c r="J1000"/>
  <c r="BE1000"/>
  <c r="BI998"/>
  <c r="BH998"/>
  <c r="BG998"/>
  <c r="BF998"/>
  <c r="T998"/>
  <c r="R998"/>
  <c r="P998"/>
  <c r="BK998"/>
  <c r="J998"/>
  <c r="BE998"/>
  <c r="BI993"/>
  <c r="BH993"/>
  <c r="BG993"/>
  <c r="BF993"/>
  <c r="T993"/>
  <c r="R993"/>
  <c r="P993"/>
  <c r="BK993"/>
  <c r="J993"/>
  <c r="BE993"/>
  <c r="BI989"/>
  <c r="BH989"/>
  <c r="BG989"/>
  <c r="BF989"/>
  <c r="T989"/>
  <c r="R989"/>
  <c r="P989"/>
  <c r="BK989"/>
  <c r="J989"/>
  <c r="BE989"/>
  <c r="BI987"/>
  <c r="BH987"/>
  <c r="BG987"/>
  <c r="BF987"/>
  <c r="T987"/>
  <c r="R987"/>
  <c r="P987"/>
  <c r="BK987"/>
  <c r="J987"/>
  <c r="BE987"/>
  <c r="BI985"/>
  <c r="BH985"/>
  <c r="BG985"/>
  <c r="BF985"/>
  <c r="T985"/>
  <c r="R985"/>
  <c r="P985"/>
  <c r="BK985"/>
  <c r="J985"/>
  <c r="BE985"/>
  <c r="BI981"/>
  <c r="BH981"/>
  <c r="BG981"/>
  <c r="BF981"/>
  <c r="T981"/>
  <c r="R981"/>
  <c r="P981"/>
  <c r="BK981"/>
  <c r="J981"/>
  <c r="BE981"/>
  <c r="BI974"/>
  <c r="BH974"/>
  <c r="BG974"/>
  <c r="BF974"/>
  <c r="T974"/>
  <c r="R974"/>
  <c r="P974"/>
  <c r="BK974"/>
  <c r="J974"/>
  <c r="BE974"/>
  <c r="BI968"/>
  <c r="BH968"/>
  <c r="BG968"/>
  <c r="BF968"/>
  <c r="T968"/>
  <c r="R968"/>
  <c r="P968"/>
  <c r="BK968"/>
  <c r="J968"/>
  <c r="BE968"/>
  <c r="BI963"/>
  <c r="BH963"/>
  <c r="BG963"/>
  <c r="BF963"/>
  <c r="T963"/>
  <c r="T962"/>
  <c r="R963"/>
  <c r="R962"/>
  <c r="P963"/>
  <c r="P962"/>
  <c r="BK963"/>
  <c r="BK962"/>
  <c r="J962"/>
  <c r="J963"/>
  <c r="BE963"/>
  <c r="J77"/>
  <c r="BI960"/>
  <c r="BH960"/>
  <c r="BG960"/>
  <c r="BF960"/>
  <c r="T960"/>
  <c r="R960"/>
  <c r="P960"/>
  <c r="BK960"/>
  <c r="J960"/>
  <c r="BE960"/>
  <c r="BI958"/>
  <c r="BH958"/>
  <c r="BG958"/>
  <c r="BF958"/>
  <c r="T958"/>
  <c r="R958"/>
  <c r="P958"/>
  <c r="BK958"/>
  <c r="J958"/>
  <c r="BE958"/>
  <c r="BI954"/>
  <c r="BH954"/>
  <c r="BG954"/>
  <c r="BF954"/>
  <c r="T954"/>
  <c r="R954"/>
  <c r="P954"/>
  <c r="BK954"/>
  <c r="J954"/>
  <c r="BE954"/>
  <c r="BI951"/>
  <c r="BH951"/>
  <c r="BG951"/>
  <c r="BF951"/>
  <c r="T951"/>
  <c r="R951"/>
  <c r="P951"/>
  <c r="BK951"/>
  <c r="J951"/>
  <c r="BE951"/>
  <c r="BI949"/>
  <c r="BH949"/>
  <c r="BG949"/>
  <c r="BF949"/>
  <c r="T949"/>
  <c r="R949"/>
  <c r="P949"/>
  <c r="BK949"/>
  <c r="J949"/>
  <c r="BE949"/>
  <c r="BI946"/>
  <c r="BH946"/>
  <c r="BG946"/>
  <c r="BF946"/>
  <c r="T946"/>
  <c r="R946"/>
  <c r="P946"/>
  <c r="BK946"/>
  <c r="J946"/>
  <c r="BE946"/>
  <c r="BI944"/>
  <c r="BH944"/>
  <c r="BG944"/>
  <c r="BF944"/>
  <c r="T944"/>
  <c r="R944"/>
  <c r="P944"/>
  <c r="BK944"/>
  <c r="J944"/>
  <c r="BE944"/>
  <c r="BI940"/>
  <c r="BH940"/>
  <c r="BG940"/>
  <c r="BF940"/>
  <c r="T940"/>
  <c r="R940"/>
  <c r="P940"/>
  <c r="BK940"/>
  <c r="J940"/>
  <c r="BE940"/>
  <c r="BI938"/>
  <c r="BH938"/>
  <c r="BG938"/>
  <c r="BF938"/>
  <c r="T938"/>
  <c r="R938"/>
  <c r="P938"/>
  <c r="BK938"/>
  <c r="J938"/>
  <c r="BE938"/>
  <c r="BI936"/>
  <c r="BH936"/>
  <c r="BG936"/>
  <c r="BF936"/>
  <c r="T936"/>
  <c r="R936"/>
  <c r="P936"/>
  <c r="BK936"/>
  <c r="J936"/>
  <c r="BE936"/>
  <c r="BI934"/>
  <c r="BH934"/>
  <c r="BG934"/>
  <c r="BF934"/>
  <c r="T934"/>
  <c r="T933"/>
  <c r="R934"/>
  <c r="R933"/>
  <c r="P934"/>
  <c r="P933"/>
  <c r="BK934"/>
  <c r="BK933"/>
  <c r="J933"/>
  <c r="J934"/>
  <c r="BE934"/>
  <c r="J76"/>
  <c r="BI931"/>
  <c r="BH931"/>
  <c r="BG931"/>
  <c r="BF931"/>
  <c r="T931"/>
  <c r="R931"/>
  <c r="P931"/>
  <c r="BK931"/>
  <c r="J931"/>
  <c r="BE931"/>
  <c r="BI929"/>
  <c r="BH929"/>
  <c r="BG929"/>
  <c r="BF929"/>
  <c r="T929"/>
  <c r="R929"/>
  <c r="P929"/>
  <c r="BK929"/>
  <c r="J929"/>
  <c r="BE929"/>
  <c r="BI928"/>
  <c r="BH928"/>
  <c r="BG928"/>
  <c r="BF928"/>
  <c r="T928"/>
  <c r="R928"/>
  <c r="P928"/>
  <c r="BK928"/>
  <c r="J928"/>
  <c r="BE928"/>
  <c r="BI925"/>
  <c r="BH925"/>
  <c r="BG925"/>
  <c r="BF925"/>
  <c r="T925"/>
  <c r="R925"/>
  <c r="P925"/>
  <c r="BK925"/>
  <c r="J925"/>
  <c r="BE925"/>
  <c r="BI924"/>
  <c r="BH924"/>
  <c r="BG924"/>
  <c r="BF924"/>
  <c r="T924"/>
  <c r="R924"/>
  <c r="P924"/>
  <c r="BK924"/>
  <c r="J924"/>
  <c r="BE924"/>
  <c r="BI923"/>
  <c r="BH923"/>
  <c r="BG923"/>
  <c r="BF923"/>
  <c r="T923"/>
  <c r="R923"/>
  <c r="P923"/>
  <c r="BK923"/>
  <c r="J923"/>
  <c r="BE923"/>
  <c r="BI922"/>
  <c r="BH922"/>
  <c r="BG922"/>
  <c r="BF922"/>
  <c r="T922"/>
  <c r="R922"/>
  <c r="P922"/>
  <c r="BK922"/>
  <c r="J922"/>
  <c r="BE922"/>
  <c r="BI918"/>
  <c r="BH918"/>
  <c r="BG918"/>
  <c r="BF918"/>
  <c r="T918"/>
  <c r="R918"/>
  <c r="P918"/>
  <c r="BK918"/>
  <c r="J918"/>
  <c r="BE918"/>
  <c r="BI914"/>
  <c r="BH914"/>
  <c r="BG914"/>
  <c r="BF914"/>
  <c r="T914"/>
  <c r="R914"/>
  <c r="P914"/>
  <c r="BK914"/>
  <c r="J914"/>
  <c r="BE914"/>
  <c r="BI910"/>
  <c r="BH910"/>
  <c r="BG910"/>
  <c r="BF910"/>
  <c r="T910"/>
  <c r="R910"/>
  <c r="P910"/>
  <c r="BK910"/>
  <c r="J910"/>
  <c r="BE910"/>
  <c r="BI906"/>
  <c r="BH906"/>
  <c r="BG906"/>
  <c r="BF906"/>
  <c r="T906"/>
  <c r="R906"/>
  <c r="P906"/>
  <c r="BK906"/>
  <c r="J906"/>
  <c r="BE906"/>
  <c r="BI902"/>
  <c r="BH902"/>
  <c r="BG902"/>
  <c r="BF902"/>
  <c r="T902"/>
  <c r="R902"/>
  <c r="P902"/>
  <c r="BK902"/>
  <c r="J902"/>
  <c r="BE902"/>
  <c r="BI898"/>
  <c r="BH898"/>
  <c r="BG898"/>
  <c r="BF898"/>
  <c r="T898"/>
  <c r="R898"/>
  <c r="P898"/>
  <c r="BK898"/>
  <c r="J898"/>
  <c r="BE898"/>
  <c r="BI897"/>
  <c r="BH897"/>
  <c r="BG897"/>
  <c r="BF897"/>
  <c r="T897"/>
  <c r="R897"/>
  <c r="P897"/>
  <c r="BK897"/>
  <c r="J897"/>
  <c r="BE897"/>
  <c r="BI894"/>
  <c r="BH894"/>
  <c r="BG894"/>
  <c r="BF894"/>
  <c r="T894"/>
  <c r="R894"/>
  <c r="P894"/>
  <c r="BK894"/>
  <c r="J894"/>
  <c r="BE894"/>
  <c r="BI891"/>
  <c r="BH891"/>
  <c r="BG891"/>
  <c r="BF891"/>
  <c r="T891"/>
  <c r="T890"/>
  <c r="R891"/>
  <c r="R890"/>
  <c r="P891"/>
  <c r="P890"/>
  <c r="BK891"/>
  <c r="BK890"/>
  <c r="J890"/>
  <c r="J891"/>
  <c r="BE891"/>
  <c r="J75"/>
  <c r="BI888"/>
  <c r="BH888"/>
  <c r="BG888"/>
  <c r="BF888"/>
  <c r="T888"/>
  <c r="R888"/>
  <c r="P888"/>
  <c r="BK888"/>
  <c r="J888"/>
  <c r="BE888"/>
  <c r="BI886"/>
  <c r="BH886"/>
  <c r="BG886"/>
  <c r="BF886"/>
  <c r="T886"/>
  <c r="R886"/>
  <c r="P886"/>
  <c r="BK886"/>
  <c r="J886"/>
  <c r="BE886"/>
  <c r="BI881"/>
  <c r="BH881"/>
  <c r="BG881"/>
  <c r="BF881"/>
  <c r="T881"/>
  <c r="T880"/>
  <c r="R881"/>
  <c r="R880"/>
  <c r="P881"/>
  <c r="P880"/>
  <c r="BK881"/>
  <c r="BK880"/>
  <c r="J880"/>
  <c r="J881"/>
  <c r="BE881"/>
  <c r="J74"/>
  <c r="BI878"/>
  <c r="BH878"/>
  <c r="BG878"/>
  <c r="BF878"/>
  <c r="T878"/>
  <c r="R878"/>
  <c r="P878"/>
  <c r="BK878"/>
  <c r="J878"/>
  <c r="BE878"/>
  <c r="BI876"/>
  <c r="BH876"/>
  <c r="BG876"/>
  <c r="BF876"/>
  <c r="T876"/>
  <c r="R876"/>
  <c r="P876"/>
  <c r="BK876"/>
  <c r="J876"/>
  <c r="BE876"/>
  <c r="BI872"/>
  <c r="BH872"/>
  <c r="BG872"/>
  <c r="BF872"/>
  <c r="T872"/>
  <c r="T871"/>
  <c r="R872"/>
  <c r="R871"/>
  <c r="P872"/>
  <c r="P871"/>
  <c r="BK872"/>
  <c r="BK871"/>
  <c r="J871"/>
  <c r="J872"/>
  <c r="BE872"/>
  <c r="J73"/>
  <c r="BI869"/>
  <c r="BH869"/>
  <c r="BG869"/>
  <c r="BF869"/>
  <c r="T869"/>
  <c r="R869"/>
  <c r="P869"/>
  <c r="BK869"/>
  <c r="J869"/>
  <c r="BE869"/>
  <c r="BI867"/>
  <c r="BH867"/>
  <c r="BG867"/>
  <c r="BF867"/>
  <c r="T867"/>
  <c r="R867"/>
  <c r="P867"/>
  <c r="BK867"/>
  <c r="J867"/>
  <c r="BE867"/>
  <c r="BI865"/>
  <c r="BH865"/>
  <c r="BG865"/>
  <c r="BF865"/>
  <c r="T865"/>
  <c r="R865"/>
  <c r="P865"/>
  <c r="BK865"/>
  <c r="J865"/>
  <c r="BE865"/>
  <c r="BI860"/>
  <c r="BH860"/>
  <c r="BG860"/>
  <c r="BF860"/>
  <c r="T860"/>
  <c r="R860"/>
  <c r="P860"/>
  <c r="BK860"/>
  <c r="J860"/>
  <c r="BE860"/>
  <c r="BI856"/>
  <c r="BH856"/>
  <c r="BG856"/>
  <c r="BF856"/>
  <c r="T856"/>
  <c r="R856"/>
  <c r="P856"/>
  <c r="BK856"/>
  <c r="J856"/>
  <c r="BE856"/>
  <c r="BI851"/>
  <c r="BH851"/>
  <c r="BG851"/>
  <c r="BF851"/>
  <c r="T851"/>
  <c r="R851"/>
  <c r="P851"/>
  <c r="BK851"/>
  <c r="J851"/>
  <c r="BE851"/>
  <c r="BI849"/>
  <c r="BH849"/>
  <c r="BG849"/>
  <c r="BF849"/>
  <c r="T849"/>
  <c r="R849"/>
  <c r="P849"/>
  <c r="BK849"/>
  <c r="J849"/>
  <c r="BE849"/>
  <c r="BI847"/>
  <c r="BH847"/>
  <c r="BG847"/>
  <c r="BF847"/>
  <c r="T847"/>
  <c r="R847"/>
  <c r="P847"/>
  <c r="BK847"/>
  <c r="J847"/>
  <c r="BE847"/>
  <c r="BI841"/>
  <c r="BH841"/>
  <c r="BG841"/>
  <c r="BF841"/>
  <c r="T841"/>
  <c r="T840"/>
  <c r="R841"/>
  <c r="R840"/>
  <c r="P841"/>
  <c r="P840"/>
  <c r="BK841"/>
  <c r="BK840"/>
  <c r="J840"/>
  <c r="J841"/>
  <c r="BE841"/>
  <c r="J72"/>
  <c r="BI838"/>
  <c r="BH838"/>
  <c r="BG838"/>
  <c r="BF838"/>
  <c r="T838"/>
  <c r="R838"/>
  <c r="P838"/>
  <c r="BK838"/>
  <c r="J838"/>
  <c r="BE838"/>
  <c r="BI836"/>
  <c r="BH836"/>
  <c r="BG836"/>
  <c r="BF836"/>
  <c r="T836"/>
  <c r="R836"/>
  <c r="P836"/>
  <c r="BK836"/>
  <c r="J836"/>
  <c r="BE836"/>
  <c r="BI834"/>
  <c r="BH834"/>
  <c r="BG834"/>
  <c r="BF834"/>
  <c r="T834"/>
  <c r="R834"/>
  <c r="P834"/>
  <c r="BK834"/>
  <c r="J834"/>
  <c r="BE834"/>
  <c r="BI832"/>
  <c r="BH832"/>
  <c r="BG832"/>
  <c r="BF832"/>
  <c r="T832"/>
  <c r="R832"/>
  <c r="P832"/>
  <c r="BK832"/>
  <c r="J832"/>
  <c r="BE832"/>
  <c r="BI830"/>
  <c r="BH830"/>
  <c r="BG830"/>
  <c r="BF830"/>
  <c r="T830"/>
  <c r="R830"/>
  <c r="P830"/>
  <c r="BK830"/>
  <c r="J830"/>
  <c r="BE830"/>
  <c r="BI828"/>
  <c r="BH828"/>
  <c r="BG828"/>
  <c r="BF828"/>
  <c r="T828"/>
  <c r="T827"/>
  <c r="R828"/>
  <c r="R827"/>
  <c r="P828"/>
  <c r="P827"/>
  <c r="BK828"/>
  <c r="BK827"/>
  <c r="J827"/>
  <c r="J828"/>
  <c r="BE828"/>
  <c r="J71"/>
  <c r="BI825"/>
  <c r="BH825"/>
  <c r="BG825"/>
  <c r="BF825"/>
  <c r="T825"/>
  <c r="R825"/>
  <c r="P825"/>
  <c r="BK825"/>
  <c r="J825"/>
  <c r="BE825"/>
  <c r="BI823"/>
  <c r="BH823"/>
  <c r="BG823"/>
  <c r="BF823"/>
  <c r="T823"/>
  <c r="R823"/>
  <c r="P823"/>
  <c r="BK823"/>
  <c r="J823"/>
  <c r="BE823"/>
  <c r="BI821"/>
  <c r="BH821"/>
  <c r="BG821"/>
  <c r="BF821"/>
  <c r="T821"/>
  <c r="R821"/>
  <c r="P821"/>
  <c r="BK821"/>
  <c r="J821"/>
  <c r="BE821"/>
  <c r="BI815"/>
  <c r="BH815"/>
  <c r="BG815"/>
  <c r="BF815"/>
  <c r="T815"/>
  <c r="R815"/>
  <c r="P815"/>
  <c r="BK815"/>
  <c r="J815"/>
  <c r="BE815"/>
  <c r="BI813"/>
  <c r="BH813"/>
  <c r="BG813"/>
  <c r="BF813"/>
  <c r="T813"/>
  <c r="R813"/>
  <c r="P813"/>
  <c r="BK813"/>
  <c r="J813"/>
  <c r="BE813"/>
  <c r="BI811"/>
  <c r="BH811"/>
  <c r="BG811"/>
  <c r="BF811"/>
  <c r="T811"/>
  <c r="T810"/>
  <c r="T809"/>
  <c r="R811"/>
  <c r="R810"/>
  <c r="R809"/>
  <c r="P811"/>
  <c r="P810"/>
  <c r="P809"/>
  <c r="BK811"/>
  <c r="BK810"/>
  <c r="J810"/>
  <c r="BK809"/>
  <c r="J809"/>
  <c r="J811"/>
  <c r="BE811"/>
  <c r="J70"/>
  <c r="J69"/>
  <c r="BI807"/>
  <c r="BH807"/>
  <c r="BG807"/>
  <c r="BF807"/>
  <c r="T807"/>
  <c r="T806"/>
  <c r="R807"/>
  <c r="R806"/>
  <c r="P807"/>
  <c r="P806"/>
  <c r="BK807"/>
  <c r="BK806"/>
  <c r="J806"/>
  <c r="J807"/>
  <c r="BE807"/>
  <c r="J68"/>
  <c r="BI801"/>
  <c r="BH801"/>
  <c r="BG801"/>
  <c r="BF801"/>
  <c r="T801"/>
  <c r="R801"/>
  <c r="P801"/>
  <c r="BK801"/>
  <c r="J801"/>
  <c r="BE801"/>
  <c r="BI797"/>
  <c r="BH797"/>
  <c r="BG797"/>
  <c r="BF797"/>
  <c r="T797"/>
  <c r="R797"/>
  <c r="P797"/>
  <c r="BK797"/>
  <c r="J797"/>
  <c r="BE797"/>
  <c r="BI793"/>
  <c r="BH793"/>
  <c r="BG793"/>
  <c r="BF793"/>
  <c r="T793"/>
  <c r="R793"/>
  <c r="P793"/>
  <c r="BK793"/>
  <c r="J793"/>
  <c r="BE793"/>
  <c r="BI789"/>
  <c r="BH789"/>
  <c r="BG789"/>
  <c r="BF789"/>
  <c r="T789"/>
  <c r="R789"/>
  <c r="P789"/>
  <c r="BK789"/>
  <c r="J789"/>
  <c r="BE789"/>
  <c r="BI785"/>
  <c r="BH785"/>
  <c r="BG785"/>
  <c r="BF785"/>
  <c r="T785"/>
  <c r="R785"/>
  <c r="P785"/>
  <c r="BK785"/>
  <c r="J785"/>
  <c r="BE785"/>
  <c r="BI783"/>
  <c r="BH783"/>
  <c r="BG783"/>
  <c r="BF783"/>
  <c r="T783"/>
  <c r="R783"/>
  <c r="P783"/>
  <c r="BK783"/>
  <c r="J783"/>
  <c r="BE783"/>
  <c r="BI781"/>
  <c r="BH781"/>
  <c r="BG781"/>
  <c r="BF781"/>
  <c r="T781"/>
  <c r="T780"/>
  <c r="R781"/>
  <c r="R780"/>
  <c r="P781"/>
  <c r="P780"/>
  <c r="BK781"/>
  <c r="BK780"/>
  <c r="J780"/>
  <c r="J781"/>
  <c r="BE781"/>
  <c r="J67"/>
  <c r="BI715"/>
  <c r="BH715"/>
  <c r="BG715"/>
  <c r="BF715"/>
  <c r="T715"/>
  <c r="R715"/>
  <c r="P715"/>
  <c r="BK715"/>
  <c r="J715"/>
  <c r="BE715"/>
  <c r="BI710"/>
  <c r="BH710"/>
  <c r="BG710"/>
  <c r="BF710"/>
  <c r="T710"/>
  <c r="R710"/>
  <c r="P710"/>
  <c r="BK710"/>
  <c r="J710"/>
  <c r="BE710"/>
  <c r="BI705"/>
  <c r="BH705"/>
  <c r="BG705"/>
  <c r="BF705"/>
  <c r="T705"/>
  <c r="R705"/>
  <c r="P705"/>
  <c r="BK705"/>
  <c r="J705"/>
  <c r="BE705"/>
  <c r="BI700"/>
  <c r="BH700"/>
  <c r="BG700"/>
  <c r="BF700"/>
  <c r="T700"/>
  <c r="R700"/>
  <c r="P700"/>
  <c r="BK700"/>
  <c r="J700"/>
  <c r="BE700"/>
  <c r="BI696"/>
  <c r="BH696"/>
  <c r="BG696"/>
  <c r="BF696"/>
  <c r="T696"/>
  <c r="R696"/>
  <c r="P696"/>
  <c r="BK696"/>
  <c r="J696"/>
  <c r="BE696"/>
  <c r="BI690"/>
  <c r="BH690"/>
  <c r="BG690"/>
  <c r="BF690"/>
  <c r="T690"/>
  <c r="R690"/>
  <c r="P690"/>
  <c r="BK690"/>
  <c r="J690"/>
  <c r="BE690"/>
  <c r="BI686"/>
  <c r="BH686"/>
  <c r="BG686"/>
  <c r="BF686"/>
  <c r="T686"/>
  <c r="R686"/>
  <c r="P686"/>
  <c r="BK686"/>
  <c r="J686"/>
  <c r="BE686"/>
  <c r="BI682"/>
  <c r="BH682"/>
  <c r="BG682"/>
  <c r="BF682"/>
  <c r="T682"/>
  <c r="R682"/>
  <c r="P682"/>
  <c r="BK682"/>
  <c r="J682"/>
  <c r="BE682"/>
  <c r="BI675"/>
  <c r="BH675"/>
  <c r="BG675"/>
  <c r="BF675"/>
  <c r="T675"/>
  <c r="R675"/>
  <c r="P675"/>
  <c r="BK675"/>
  <c r="J675"/>
  <c r="BE675"/>
  <c r="BI670"/>
  <c r="BH670"/>
  <c r="BG670"/>
  <c r="BF670"/>
  <c r="T670"/>
  <c r="R670"/>
  <c r="P670"/>
  <c r="BK670"/>
  <c r="J670"/>
  <c r="BE670"/>
  <c r="BI664"/>
  <c r="BH664"/>
  <c r="BG664"/>
  <c r="BF664"/>
  <c r="T664"/>
  <c r="R664"/>
  <c r="P664"/>
  <c r="BK664"/>
  <c r="J664"/>
  <c r="BE664"/>
  <c r="BI660"/>
  <c r="BH660"/>
  <c r="BG660"/>
  <c r="BF660"/>
  <c r="T660"/>
  <c r="R660"/>
  <c r="P660"/>
  <c r="BK660"/>
  <c r="J660"/>
  <c r="BE660"/>
  <c r="BI657"/>
  <c r="BH657"/>
  <c r="BG657"/>
  <c r="BF657"/>
  <c r="T657"/>
  <c r="R657"/>
  <c r="P657"/>
  <c r="BK657"/>
  <c r="J657"/>
  <c r="BE657"/>
  <c r="BI650"/>
  <c r="BH650"/>
  <c r="BG650"/>
  <c r="BF650"/>
  <c r="T650"/>
  <c r="R650"/>
  <c r="P650"/>
  <c r="BK650"/>
  <c r="J650"/>
  <c r="BE650"/>
  <c r="BI645"/>
  <c r="BH645"/>
  <c r="BG645"/>
  <c r="BF645"/>
  <c r="T645"/>
  <c r="R645"/>
  <c r="P645"/>
  <c r="BK645"/>
  <c r="J645"/>
  <c r="BE645"/>
  <c r="BI637"/>
  <c r="BH637"/>
  <c r="BG637"/>
  <c r="BF637"/>
  <c r="T637"/>
  <c r="R637"/>
  <c r="P637"/>
  <c r="BK637"/>
  <c r="J637"/>
  <c r="BE637"/>
  <c r="BI629"/>
  <c r="BH629"/>
  <c r="BG629"/>
  <c r="BF629"/>
  <c r="T629"/>
  <c r="R629"/>
  <c r="P629"/>
  <c r="BK629"/>
  <c r="J629"/>
  <c r="BE629"/>
  <c r="BI620"/>
  <c r="BH620"/>
  <c r="BG620"/>
  <c r="BF620"/>
  <c r="T620"/>
  <c r="R620"/>
  <c r="P620"/>
  <c r="BK620"/>
  <c r="J620"/>
  <c r="BE620"/>
  <c r="BI616"/>
  <c r="BH616"/>
  <c r="BG616"/>
  <c r="BF616"/>
  <c r="T616"/>
  <c r="R616"/>
  <c r="P616"/>
  <c r="BK616"/>
  <c r="J616"/>
  <c r="BE616"/>
  <c r="BI612"/>
  <c r="BH612"/>
  <c r="BG612"/>
  <c r="BF612"/>
  <c r="T612"/>
  <c r="R612"/>
  <c r="P612"/>
  <c r="BK612"/>
  <c r="J612"/>
  <c r="BE612"/>
  <c r="BI608"/>
  <c r="BH608"/>
  <c r="BG608"/>
  <c r="BF608"/>
  <c r="T608"/>
  <c r="R608"/>
  <c r="P608"/>
  <c r="BK608"/>
  <c r="J608"/>
  <c r="BE608"/>
  <c r="BI604"/>
  <c r="BH604"/>
  <c r="BG604"/>
  <c r="BF604"/>
  <c r="T604"/>
  <c r="R604"/>
  <c r="P604"/>
  <c r="BK604"/>
  <c r="J604"/>
  <c r="BE604"/>
  <c r="BI599"/>
  <c r="BH599"/>
  <c r="BG599"/>
  <c r="BF599"/>
  <c r="T599"/>
  <c r="R599"/>
  <c r="P599"/>
  <c r="BK599"/>
  <c r="J599"/>
  <c r="BE599"/>
  <c r="BI594"/>
  <c r="BH594"/>
  <c r="BG594"/>
  <c r="BF594"/>
  <c r="T594"/>
  <c r="R594"/>
  <c r="P594"/>
  <c r="BK594"/>
  <c r="J594"/>
  <c r="BE594"/>
  <c r="BI588"/>
  <c r="BH588"/>
  <c r="BG588"/>
  <c r="BF588"/>
  <c r="T588"/>
  <c r="R588"/>
  <c r="P588"/>
  <c r="BK588"/>
  <c r="J588"/>
  <c r="BE588"/>
  <c r="BI584"/>
  <c r="BH584"/>
  <c r="BG584"/>
  <c r="BF584"/>
  <c r="T584"/>
  <c r="R584"/>
  <c r="P584"/>
  <c r="BK584"/>
  <c r="J584"/>
  <c r="BE584"/>
  <c r="BI577"/>
  <c r="BH577"/>
  <c r="BG577"/>
  <c r="BF577"/>
  <c r="T577"/>
  <c r="R577"/>
  <c r="P577"/>
  <c r="BK577"/>
  <c r="J577"/>
  <c r="BE577"/>
  <c r="BI571"/>
  <c r="BH571"/>
  <c r="BG571"/>
  <c r="BF571"/>
  <c r="T571"/>
  <c r="R571"/>
  <c r="P571"/>
  <c r="BK571"/>
  <c r="J571"/>
  <c r="BE571"/>
  <c r="BI567"/>
  <c r="BH567"/>
  <c r="BG567"/>
  <c r="BF567"/>
  <c r="T567"/>
  <c r="R567"/>
  <c r="P567"/>
  <c r="BK567"/>
  <c r="J567"/>
  <c r="BE567"/>
  <c r="BI564"/>
  <c r="BH564"/>
  <c r="BG564"/>
  <c r="BF564"/>
  <c r="T564"/>
  <c r="R564"/>
  <c r="P564"/>
  <c r="BK564"/>
  <c r="J564"/>
  <c r="BE564"/>
  <c r="BI561"/>
  <c r="BH561"/>
  <c r="BG561"/>
  <c r="BF561"/>
  <c r="T561"/>
  <c r="R561"/>
  <c r="P561"/>
  <c r="BK561"/>
  <c r="J561"/>
  <c r="BE561"/>
  <c r="BI558"/>
  <c r="BH558"/>
  <c r="BG558"/>
  <c r="BF558"/>
  <c r="T558"/>
  <c r="R558"/>
  <c r="P558"/>
  <c r="BK558"/>
  <c r="J558"/>
  <c r="BE558"/>
  <c r="BI556"/>
  <c r="BH556"/>
  <c r="BG556"/>
  <c r="BF556"/>
  <c r="T556"/>
  <c r="R556"/>
  <c r="P556"/>
  <c r="BK556"/>
  <c r="J556"/>
  <c r="BE556"/>
  <c r="BI555"/>
  <c r="BH555"/>
  <c r="BG555"/>
  <c r="BF555"/>
  <c r="T555"/>
  <c r="R555"/>
  <c r="P555"/>
  <c r="BK555"/>
  <c r="J555"/>
  <c r="BE555"/>
  <c r="BI554"/>
  <c r="BH554"/>
  <c r="BG554"/>
  <c r="BF554"/>
  <c r="T554"/>
  <c r="R554"/>
  <c r="P554"/>
  <c r="BK554"/>
  <c r="J554"/>
  <c r="BE554"/>
  <c r="BI549"/>
  <c r="BH549"/>
  <c r="BG549"/>
  <c r="BF549"/>
  <c r="T549"/>
  <c r="R549"/>
  <c r="P549"/>
  <c r="BK549"/>
  <c r="J549"/>
  <c r="BE549"/>
  <c r="BI546"/>
  <c r="BH546"/>
  <c r="BG546"/>
  <c r="BF546"/>
  <c r="T546"/>
  <c r="R546"/>
  <c r="P546"/>
  <c r="BK546"/>
  <c r="J546"/>
  <c r="BE546"/>
  <c r="BI542"/>
  <c r="BH542"/>
  <c r="BG542"/>
  <c r="BF542"/>
  <c r="T542"/>
  <c r="R542"/>
  <c r="P542"/>
  <c r="BK542"/>
  <c r="J542"/>
  <c r="BE542"/>
  <c r="BI538"/>
  <c r="BH538"/>
  <c r="BG538"/>
  <c r="BF538"/>
  <c r="T538"/>
  <c r="R538"/>
  <c r="P538"/>
  <c r="BK538"/>
  <c r="J538"/>
  <c r="BE538"/>
  <c r="BI537"/>
  <c r="BH537"/>
  <c r="BG537"/>
  <c r="BF537"/>
  <c r="T537"/>
  <c r="R537"/>
  <c r="P537"/>
  <c r="BK537"/>
  <c r="J537"/>
  <c r="BE537"/>
  <c r="BI533"/>
  <c r="BH533"/>
  <c r="BG533"/>
  <c r="BF533"/>
  <c r="T533"/>
  <c r="R533"/>
  <c r="P533"/>
  <c r="BK533"/>
  <c r="J533"/>
  <c r="BE533"/>
  <c r="BI531"/>
  <c r="BH531"/>
  <c r="BG531"/>
  <c r="BF531"/>
  <c r="T531"/>
  <c r="R531"/>
  <c r="P531"/>
  <c r="BK531"/>
  <c r="J531"/>
  <c r="BE531"/>
  <c r="BI529"/>
  <c r="BH529"/>
  <c r="BG529"/>
  <c r="BF529"/>
  <c r="T529"/>
  <c r="R529"/>
  <c r="P529"/>
  <c r="BK529"/>
  <c r="J529"/>
  <c r="BE529"/>
  <c r="BI525"/>
  <c r="BH525"/>
  <c r="BG525"/>
  <c r="BF525"/>
  <c r="T525"/>
  <c r="R525"/>
  <c r="P525"/>
  <c r="BK525"/>
  <c r="J525"/>
  <c r="BE525"/>
  <c r="BI521"/>
  <c r="BH521"/>
  <c r="BG521"/>
  <c r="BF521"/>
  <c r="T521"/>
  <c r="T520"/>
  <c r="R521"/>
  <c r="R520"/>
  <c r="P521"/>
  <c r="P520"/>
  <c r="BK521"/>
  <c r="BK520"/>
  <c r="J520"/>
  <c r="J521"/>
  <c r="BE521"/>
  <c r="J66"/>
  <c r="BI519"/>
  <c r="BH519"/>
  <c r="BG519"/>
  <c r="BF519"/>
  <c r="T519"/>
  <c r="R519"/>
  <c r="P519"/>
  <c r="BK519"/>
  <c r="J519"/>
  <c r="BE519"/>
  <c r="BI514"/>
  <c r="BH514"/>
  <c r="BG514"/>
  <c r="BF514"/>
  <c r="T514"/>
  <c r="R514"/>
  <c r="P514"/>
  <c r="BK514"/>
  <c r="J514"/>
  <c r="BE514"/>
  <c r="BI513"/>
  <c r="BH513"/>
  <c r="BG513"/>
  <c r="BF513"/>
  <c r="T513"/>
  <c r="R513"/>
  <c r="P513"/>
  <c r="BK513"/>
  <c r="J513"/>
  <c r="BE513"/>
  <c r="BI508"/>
  <c r="BH508"/>
  <c r="BG508"/>
  <c r="BF508"/>
  <c r="T508"/>
  <c r="R508"/>
  <c r="P508"/>
  <c r="BK508"/>
  <c r="J508"/>
  <c r="BE508"/>
  <c r="BI507"/>
  <c r="BH507"/>
  <c r="BG507"/>
  <c r="BF507"/>
  <c r="T507"/>
  <c r="R507"/>
  <c r="P507"/>
  <c r="BK507"/>
  <c r="J507"/>
  <c r="BE507"/>
  <c r="BI502"/>
  <c r="BH502"/>
  <c r="BG502"/>
  <c r="BF502"/>
  <c r="T502"/>
  <c r="R502"/>
  <c r="P502"/>
  <c r="BK502"/>
  <c r="J502"/>
  <c r="BE502"/>
  <c r="BI501"/>
  <c r="BH501"/>
  <c r="BG501"/>
  <c r="BF501"/>
  <c r="T501"/>
  <c r="R501"/>
  <c r="P501"/>
  <c r="BK501"/>
  <c r="J501"/>
  <c r="BE501"/>
  <c r="BI500"/>
  <c r="BH500"/>
  <c r="BG500"/>
  <c r="BF500"/>
  <c r="T500"/>
  <c r="R500"/>
  <c r="P500"/>
  <c r="BK500"/>
  <c r="J500"/>
  <c r="BE500"/>
  <c r="BI496"/>
  <c r="BH496"/>
  <c r="BG496"/>
  <c r="BF496"/>
  <c r="T496"/>
  <c r="R496"/>
  <c r="P496"/>
  <c r="BK496"/>
  <c r="J496"/>
  <c r="BE496"/>
  <c r="BI495"/>
  <c r="BH495"/>
  <c r="BG495"/>
  <c r="BF495"/>
  <c r="T495"/>
  <c r="R495"/>
  <c r="P495"/>
  <c r="BK495"/>
  <c r="J495"/>
  <c r="BE495"/>
  <c r="BI494"/>
  <c r="BH494"/>
  <c r="BG494"/>
  <c r="BF494"/>
  <c r="T494"/>
  <c r="R494"/>
  <c r="P494"/>
  <c r="BK494"/>
  <c r="J494"/>
  <c r="BE494"/>
  <c r="BI493"/>
  <c r="BH493"/>
  <c r="BG493"/>
  <c r="BF493"/>
  <c r="T493"/>
  <c r="R493"/>
  <c r="P493"/>
  <c r="BK493"/>
  <c r="J493"/>
  <c r="BE493"/>
  <c r="BI492"/>
  <c r="BH492"/>
  <c r="BG492"/>
  <c r="BF492"/>
  <c r="T492"/>
  <c r="R492"/>
  <c r="P492"/>
  <c r="BK492"/>
  <c r="J492"/>
  <c r="BE492"/>
  <c r="BI485"/>
  <c r="BH485"/>
  <c r="BG485"/>
  <c r="BF485"/>
  <c r="T485"/>
  <c r="R485"/>
  <c r="P485"/>
  <c r="BK485"/>
  <c r="J485"/>
  <c r="BE485"/>
  <c r="BI479"/>
  <c r="BH479"/>
  <c r="BG479"/>
  <c r="BF479"/>
  <c r="T479"/>
  <c r="R479"/>
  <c r="P479"/>
  <c r="BK479"/>
  <c r="J479"/>
  <c r="BE479"/>
  <c r="BI478"/>
  <c r="BH478"/>
  <c r="BG478"/>
  <c r="BF478"/>
  <c r="T478"/>
  <c r="R478"/>
  <c r="P478"/>
  <c r="BK478"/>
  <c r="J478"/>
  <c r="BE478"/>
  <c r="BI474"/>
  <c r="BH474"/>
  <c r="BG474"/>
  <c r="BF474"/>
  <c r="T474"/>
  <c r="R474"/>
  <c r="P474"/>
  <c r="BK474"/>
  <c r="J474"/>
  <c r="BE474"/>
  <c r="BI470"/>
  <c r="BH470"/>
  <c r="BG470"/>
  <c r="BF470"/>
  <c r="T470"/>
  <c r="R470"/>
  <c r="P470"/>
  <c r="BK470"/>
  <c r="J470"/>
  <c r="BE470"/>
  <c r="BI466"/>
  <c r="BH466"/>
  <c r="BG466"/>
  <c r="BF466"/>
  <c r="T466"/>
  <c r="R466"/>
  <c r="P466"/>
  <c r="BK466"/>
  <c r="J466"/>
  <c r="BE466"/>
  <c r="BI462"/>
  <c r="BH462"/>
  <c r="BG462"/>
  <c r="BF462"/>
  <c r="T462"/>
  <c r="R462"/>
  <c r="P462"/>
  <c r="BK462"/>
  <c r="J462"/>
  <c r="BE462"/>
  <c r="BI458"/>
  <c r="BH458"/>
  <c r="BG458"/>
  <c r="BF458"/>
  <c r="T458"/>
  <c r="R458"/>
  <c r="P458"/>
  <c r="BK458"/>
  <c r="J458"/>
  <c r="BE458"/>
  <c r="BI454"/>
  <c r="BH454"/>
  <c r="BG454"/>
  <c r="BF454"/>
  <c r="T454"/>
  <c r="R454"/>
  <c r="P454"/>
  <c r="BK454"/>
  <c r="J454"/>
  <c r="BE454"/>
  <c r="BI450"/>
  <c r="BH450"/>
  <c r="BG450"/>
  <c r="BF450"/>
  <c r="T450"/>
  <c r="R450"/>
  <c r="P450"/>
  <c r="BK450"/>
  <c r="J450"/>
  <c r="BE450"/>
  <c r="BI445"/>
  <c r="BH445"/>
  <c r="BG445"/>
  <c r="BF445"/>
  <c r="T445"/>
  <c r="R445"/>
  <c r="P445"/>
  <c r="BK445"/>
  <c r="J445"/>
  <c r="BE445"/>
  <c r="BI440"/>
  <c r="BH440"/>
  <c r="BG440"/>
  <c r="BF440"/>
  <c r="T440"/>
  <c r="R440"/>
  <c r="P440"/>
  <c r="BK440"/>
  <c r="J440"/>
  <c r="BE440"/>
  <c r="BI429"/>
  <c r="BH429"/>
  <c r="BG429"/>
  <c r="BF429"/>
  <c r="T429"/>
  <c r="R429"/>
  <c r="P429"/>
  <c r="BK429"/>
  <c r="J429"/>
  <c r="BE429"/>
  <c r="BI426"/>
  <c r="BH426"/>
  <c r="BG426"/>
  <c r="BF426"/>
  <c r="T426"/>
  <c r="R426"/>
  <c r="P426"/>
  <c r="BK426"/>
  <c r="J426"/>
  <c r="BE426"/>
  <c r="BI422"/>
  <c r="BH422"/>
  <c r="BG422"/>
  <c r="BF422"/>
  <c r="T422"/>
  <c r="R422"/>
  <c r="P422"/>
  <c r="BK422"/>
  <c r="J422"/>
  <c r="BE422"/>
  <c r="BI411"/>
  <c r="BH411"/>
  <c r="BG411"/>
  <c r="BF411"/>
  <c r="T411"/>
  <c r="R411"/>
  <c r="P411"/>
  <c r="BK411"/>
  <c r="J411"/>
  <c r="BE411"/>
  <c r="BI406"/>
  <c r="BH406"/>
  <c r="BG406"/>
  <c r="BF406"/>
  <c r="T406"/>
  <c r="R406"/>
  <c r="P406"/>
  <c r="BK406"/>
  <c r="J406"/>
  <c r="BE406"/>
  <c r="BI397"/>
  <c r="BH397"/>
  <c r="BG397"/>
  <c r="BF397"/>
  <c r="T397"/>
  <c r="R397"/>
  <c r="P397"/>
  <c r="BK397"/>
  <c r="J397"/>
  <c r="BE397"/>
  <c r="BI389"/>
  <c r="BH389"/>
  <c r="BG389"/>
  <c r="BF389"/>
  <c r="T389"/>
  <c r="R389"/>
  <c r="P389"/>
  <c r="BK389"/>
  <c r="J389"/>
  <c r="BE389"/>
  <c r="BI385"/>
  <c r="BH385"/>
  <c r="BG385"/>
  <c r="BF385"/>
  <c r="T385"/>
  <c r="R385"/>
  <c r="P385"/>
  <c r="BK385"/>
  <c r="J385"/>
  <c r="BE385"/>
  <c r="BI339"/>
  <c r="BH339"/>
  <c r="BG339"/>
  <c r="BF339"/>
  <c r="T339"/>
  <c r="R339"/>
  <c r="P339"/>
  <c r="BK339"/>
  <c r="J339"/>
  <c r="BE339"/>
  <c r="BI334"/>
  <c r="BH334"/>
  <c r="BG334"/>
  <c r="BF334"/>
  <c r="T334"/>
  <c r="R334"/>
  <c r="P334"/>
  <c r="BK334"/>
  <c r="J334"/>
  <c r="BE334"/>
  <c r="BI329"/>
  <c r="BH329"/>
  <c r="BG329"/>
  <c r="BF329"/>
  <c r="T329"/>
  <c r="R329"/>
  <c r="P329"/>
  <c r="BK329"/>
  <c r="J329"/>
  <c r="BE329"/>
  <c r="BI327"/>
  <c r="BH327"/>
  <c r="BG327"/>
  <c r="BF327"/>
  <c r="T327"/>
  <c r="R327"/>
  <c r="P327"/>
  <c r="BK327"/>
  <c r="J327"/>
  <c r="BE327"/>
  <c r="BI320"/>
  <c r="BH320"/>
  <c r="BG320"/>
  <c r="BF320"/>
  <c r="T320"/>
  <c r="T319"/>
  <c r="R320"/>
  <c r="R319"/>
  <c r="P320"/>
  <c r="P319"/>
  <c r="BK320"/>
  <c r="BK319"/>
  <c r="J319"/>
  <c r="J320"/>
  <c r="BE320"/>
  <c r="J65"/>
  <c r="BI314"/>
  <c r="BH314"/>
  <c r="BG314"/>
  <c r="BF314"/>
  <c r="T314"/>
  <c r="R314"/>
  <c r="P314"/>
  <c r="BK314"/>
  <c r="J314"/>
  <c r="BE314"/>
  <c r="BI313"/>
  <c r="BH313"/>
  <c r="BG313"/>
  <c r="BF313"/>
  <c r="T313"/>
  <c r="R313"/>
  <c r="P313"/>
  <c r="BK313"/>
  <c r="J313"/>
  <c r="BE313"/>
  <c r="BI310"/>
  <c r="BH310"/>
  <c r="BG310"/>
  <c r="BF310"/>
  <c r="T310"/>
  <c r="R310"/>
  <c r="P310"/>
  <c r="BK310"/>
  <c r="J310"/>
  <c r="BE310"/>
  <c r="BI306"/>
  <c r="BH306"/>
  <c r="BG306"/>
  <c r="BF306"/>
  <c r="T306"/>
  <c r="T305"/>
  <c r="R306"/>
  <c r="R305"/>
  <c r="P306"/>
  <c r="P305"/>
  <c r="BK306"/>
  <c r="BK305"/>
  <c r="J305"/>
  <c r="J306"/>
  <c r="BE306"/>
  <c r="J64"/>
  <c r="BI297"/>
  <c r="BH297"/>
  <c r="BG297"/>
  <c r="BF297"/>
  <c r="T297"/>
  <c r="R297"/>
  <c r="P297"/>
  <c r="BK297"/>
  <c r="J297"/>
  <c r="BE297"/>
  <c r="BI289"/>
  <c r="BH289"/>
  <c r="BG289"/>
  <c r="BF289"/>
  <c r="T289"/>
  <c r="R289"/>
  <c r="P289"/>
  <c r="BK289"/>
  <c r="J289"/>
  <c r="BE289"/>
  <c r="BI286"/>
  <c r="BH286"/>
  <c r="BG286"/>
  <c r="BF286"/>
  <c r="T286"/>
  <c r="R286"/>
  <c r="P286"/>
  <c r="BK286"/>
  <c r="J286"/>
  <c r="BE286"/>
  <c r="BI276"/>
  <c r="BH276"/>
  <c r="BG276"/>
  <c r="BF276"/>
  <c r="T276"/>
  <c r="R276"/>
  <c r="P276"/>
  <c r="BK276"/>
  <c r="J276"/>
  <c r="BE276"/>
  <c r="BI268"/>
  <c r="BH268"/>
  <c r="BG268"/>
  <c r="BF268"/>
  <c r="T268"/>
  <c r="R268"/>
  <c r="P268"/>
  <c r="BK268"/>
  <c r="J268"/>
  <c r="BE268"/>
  <c r="BI264"/>
  <c r="BH264"/>
  <c r="BG264"/>
  <c r="BF264"/>
  <c r="T264"/>
  <c r="R264"/>
  <c r="P264"/>
  <c r="BK264"/>
  <c r="J264"/>
  <c r="BE264"/>
  <c r="BI258"/>
  <c r="BH258"/>
  <c r="BG258"/>
  <c r="BF258"/>
  <c r="T258"/>
  <c r="R258"/>
  <c r="P258"/>
  <c r="BK258"/>
  <c r="J258"/>
  <c r="BE258"/>
  <c r="BI254"/>
  <c r="BH254"/>
  <c r="BG254"/>
  <c r="BF254"/>
  <c r="T254"/>
  <c r="R254"/>
  <c r="P254"/>
  <c r="BK254"/>
  <c r="J254"/>
  <c r="BE254"/>
  <c r="BI250"/>
  <c r="BH250"/>
  <c r="BG250"/>
  <c r="BF250"/>
  <c r="T250"/>
  <c r="R250"/>
  <c r="P250"/>
  <c r="BK250"/>
  <c r="J250"/>
  <c r="BE250"/>
  <c r="BI247"/>
  <c r="BH247"/>
  <c r="BG247"/>
  <c r="BF247"/>
  <c r="T247"/>
  <c r="R247"/>
  <c r="P247"/>
  <c r="BK247"/>
  <c r="J247"/>
  <c r="BE247"/>
  <c r="BI244"/>
  <c r="BH244"/>
  <c r="BG244"/>
  <c r="BF244"/>
  <c r="T244"/>
  <c r="R244"/>
  <c r="P244"/>
  <c r="BK244"/>
  <c r="J244"/>
  <c r="BE244"/>
  <c r="BI235"/>
  <c r="BH235"/>
  <c r="BG235"/>
  <c r="BF235"/>
  <c r="T235"/>
  <c r="R235"/>
  <c r="P235"/>
  <c r="BK235"/>
  <c r="J235"/>
  <c r="BE235"/>
  <c r="BI230"/>
  <c r="BH230"/>
  <c r="BG230"/>
  <c r="BF230"/>
  <c r="T230"/>
  <c r="R230"/>
  <c r="P230"/>
  <c r="BK230"/>
  <c r="J230"/>
  <c r="BE230"/>
  <c r="BI223"/>
  <c r="BH223"/>
  <c r="BG223"/>
  <c r="BF223"/>
  <c r="T223"/>
  <c r="R223"/>
  <c r="P223"/>
  <c r="BK223"/>
  <c r="J223"/>
  <c r="BE223"/>
  <c r="BI221"/>
  <c r="BH221"/>
  <c r="BG221"/>
  <c r="BF221"/>
  <c r="T221"/>
  <c r="R221"/>
  <c r="P221"/>
  <c r="BK221"/>
  <c r="J221"/>
  <c r="BE221"/>
  <c r="BI216"/>
  <c r="BH216"/>
  <c r="BG216"/>
  <c r="BF216"/>
  <c r="T216"/>
  <c r="R216"/>
  <c r="P216"/>
  <c r="BK216"/>
  <c r="J216"/>
  <c r="BE216"/>
  <c r="BI209"/>
  <c r="BH209"/>
  <c r="BG209"/>
  <c r="BF209"/>
  <c r="T209"/>
  <c r="R209"/>
  <c r="P209"/>
  <c r="BK209"/>
  <c r="J209"/>
  <c r="BE209"/>
  <c r="BI207"/>
  <c r="BH207"/>
  <c r="BG207"/>
  <c r="BF207"/>
  <c r="T207"/>
  <c r="R207"/>
  <c r="P207"/>
  <c r="BK207"/>
  <c r="J207"/>
  <c r="BE207"/>
  <c r="BI203"/>
  <c r="BH203"/>
  <c r="BG203"/>
  <c r="BF203"/>
  <c r="T203"/>
  <c r="R203"/>
  <c r="P203"/>
  <c r="BK203"/>
  <c r="J203"/>
  <c r="BE203"/>
  <c r="BI196"/>
  <c r="BH196"/>
  <c r="BG196"/>
  <c r="BF196"/>
  <c r="T196"/>
  <c r="R196"/>
  <c r="P196"/>
  <c r="BK196"/>
  <c r="J196"/>
  <c r="BE196"/>
  <c r="BI191"/>
  <c r="BH191"/>
  <c r="BG191"/>
  <c r="BF191"/>
  <c r="T191"/>
  <c r="R191"/>
  <c r="P191"/>
  <c r="BK191"/>
  <c r="J191"/>
  <c r="BE191"/>
  <c r="BI181"/>
  <c r="BH181"/>
  <c r="BG181"/>
  <c r="BF181"/>
  <c r="T181"/>
  <c r="R181"/>
  <c r="P181"/>
  <c r="BK181"/>
  <c r="J181"/>
  <c r="BE181"/>
  <c r="BI173"/>
  <c r="BH173"/>
  <c r="BG173"/>
  <c r="BF173"/>
  <c r="T173"/>
  <c r="R173"/>
  <c r="P173"/>
  <c r="BK173"/>
  <c r="J173"/>
  <c r="BE173"/>
  <c r="BI169"/>
  <c r="BH169"/>
  <c r="BG169"/>
  <c r="BF169"/>
  <c r="T169"/>
  <c r="R169"/>
  <c r="P169"/>
  <c r="BK169"/>
  <c r="J169"/>
  <c r="BE169"/>
  <c r="BI164"/>
  <c r="BH164"/>
  <c r="BG164"/>
  <c r="BF164"/>
  <c r="T164"/>
  <c r="T163"/>
  <c r="R164"/>
  <c r="R163"/>
  <c r="P164"/>
  <c r="P163"/>
  <c r="BK164"/>
  <c r="BK163"/>
  <c r="J163"/>
  <c r="J164"/>
  <c r="BE164"/>
  <c r="J63"/>
  <c r="BI157"/>
  <c r="BH157"/>
  <c r="BG157"/>
  <c r="BF157"/>
  <c r="T157"/>
  <c r="R157"/>
  <c r="P157"/>
  <c r="BK157"/>
  <c r="J157"/>
  <c r="BE157"/>
  <c r="BI153"/>
  <c r="BH153"/>
  <c r="BG153"/>
  <c r="BF153"/>
  <c r="T153"/>
  <c r="R153"/>
  <c r="P153"/>
  <c r="BK153"/>
  <c r="J153"/>
  <c r="BE153"/>
  <c r="BI148"/>
  <c r="BH148"/>
  <c r="BG148"/>
  <c r="BF148"/>
  <c r="T148"/>
  <c r="T147"/>
  <c r="R148"/>
  <c r="R147"/>
  <c r="P148"/>
  <c r="P147"/>
  <c r="BK148"/>
  <c r="BK147"/>
  <c r="J147"/>
  <c r="J148"/>
  <c r="BE148"/>
  <c r="J62"/>
  <c r="BI143"/>
  <c r="BH143"/>
  <c r="BG143"/>
  <c r="BF143"/>
  <c r="T143"/>
  <c r="R143"/>
  <c r="P143"/>
  <c r="BK143"/>
  <c r="J143"/>
  <c r="BE143"/>
  <c r="BI141"/>
  <c r="BH141"/>
  <c r="BG141"/>
  <c r="BF141"/>
  <c r="T141"/>
  <c r="R141"/>
  <c r="P141"/>
  <c r="BK141"/>
  <c r="J141"/>
  <c r="BE141"/>
  <c r="BI137"/>
  <c r="BH137"/>
  <c r="BG137"/>
  <c r="BF137"/>
  <c r="T137"/>
  <c r="R137"/>
  <c r="P137"/>
  <c r="BK137"/>
  <c r="J137"/>
  <c r="BE137"/>
  <c r="BI133"/>
  <c r="BH133"/>
  <c r="BG133"/>
  <c r="BF133"/>
  <c r="T133"/>
  <c r="R133"/>
  <c r="P133"/>
  <c r="BK133"/>
  <c r="J133"/>
  <c r="BE133"/>
  <c r="BI128"/>
  <c r="BH128"/>
  <c r="BG128"/>
  <c r="BF128"/>
  <c r="T128"/>
  <c r="R128"/>
  <c r="P128"/>
  <c r="BK128"/>
  <c r="J128"/>
  <c r="BE128"/>
  <c r="BI124"/>
  <c r="BH124"/>
  <c r="BG124"/>
  <c r="BF124"/>
  <c r="T124"/>
  <c r="R124"/>
  <c r="P124"/>
  <c r="BK124"/>
  <c r="J124"/>
  <c r="BE124"/>
  <c r="BI119"/>
  <c r="BH119"/>
  <c r="BG119"/>
  <c r="BF119"/>
  <c r="T119"/>
  <c r="R119"/>
  <c r="P119"/>
  <c r="BK119"/>
  <c r="J119"/>
  <c r="BE119"/>
  <c r="BI114"/>
  <c r="BH114"/>
  <c r="BG114"/>
  <c r="BF114"/>
  <c r="T114"/>
  <c r="R114"/>
  <c r="P114"/>
  <c r="BK114"/>
  <c r="J114"/>
  <c r="BE114"/>
  <c r="BI110"/>
  <c r="F37"/>
  <c i="1" r="BD55"/>
  <c i="2" r="BH110"/>
  <c r="F36"/>
  <c i="1" r="BC55"/>
  <c i="2" r="BG110"/>
  <c r="F35"/>
  <c i="1" r="BB55"/>
  <c i="2" r="BF110"/>
  <c r="J34"/>
  <c i="1" r="AW55"/>
  <c i="2" r="F34"/>
  <c i="1" r="BA55"/>
  <c i="2" r="T110"/>
  <c r="T109"/>
  <c r="T108"/>
  <c r="T107"/>
  <c r="R110"/>
  <c r="R109"/>
  <c r="R108"/>
  <c r="R107"/>
  <c r="P110"/>
  <c r="P109"/>
  <c r="P108"/>
  <c r="P107"/>
  <c i="1" r="AU55"/>
  <c i="2" r="BK110"/>
  <c r="BK109"/>
  <c r="J109"/>
  <c r="BK108"/>
  <c r="J108"/>
  <c r="BK107"/>
  <c r="J107"/>
  <c r="J59"/>
  <c r="J30"/>
  <c i="1" r="AG55"/>
  <c i="2" r="J110"/>
  <c r="BE110"/>
  <c r="J33"/>
  <c i="1" r="AV55"/>
  <c i="2" r="F33"/>
  <c i="1" r="AZ55"/>
  <c i="2" r="J61"/>
  <c r="J60"/>
  <c r="J104"/>
  <c r="J103"/>
  <c r="F103"/>
  <c r="F101"/>
  <c r="E99"/>
  <c r="J55"/>
  <c r="J54"/>
  <c r="F54"/>
  <c r="F52"/>
  <c r="E50"/>
  <c r="J39"/>
  <c r="J18"/>
  <c r="E18"/>
  <c r="F104"/>
  <c r="F55"/>
  <c r="J17"/>
  <c r="J12"/>
  <c r="J101"/>
  <c r="J52"/>
  <c r="E7"/>
  <c r="E97"/>
  <c r="E48"/>
  <c i="1" r="BD54"/>
  <c r="W33"/>
  <c r="BC54"/>
  <c r="W32"/>
  <c r="BB54"/>
  <c r="W31"/>
  <c r="BA54"/>
  <c r="W30"/>
  <c r="AZ54"/>
  <c r="W29"/>
  <c r="AY54"/>
  <c r="AX54"/>
  <c r="AW54"/>
  <c r="AK30"/>
  <c r="AV54"/>
  <c r="AK29"/>
  <c r="AU54"/>
  <c r="AT54"/>
  <c r="AS54"/>
  <c r="AG54"/>
  <c r="AK26"/>
  <c r="AT66"/>
  <c r="AN66"/>
  <c r="AT65"/>
  <c r="AN65"/>
  <c r="AT64"/>
  <c r="AN64"/>
  <c r="AT63"/>
  <c r="AN63"/>
  <c r="AT62"/>
  <c r="AN62"/>
  <c r="AT61"/>
  <c r="AN61"/>
  <c r="AT60"/>
  <c r="AN60"/>
  <c r="AT59"/>
  <c r="AN59"/>
  <c r="AT58"/>
  <c r="AN58"/>
  <c r="AT57"/>
  <c r="AN57"/>
  <c r="AT56"/>
  <c r="AN56"/>
  <c r="AT55"/>
  <c r="AN55"/>
  <c r="AN54"/>
  <c r="L50"/>
  <c r="AM50"/>
  <c r="AM49"/>
  <c r="L49"/>
  <c r="AM47"/>
  <c r="L47"/>
  <c r="L45"/>
  <c r="L44"/>
  <c r="AK35"/>
</calcChain>
</file>

<file path=xl/sharedStrings.xml><?xml version="1.0" encoding="utf-8"?>
<sst xmlns="http://schemas.openxmlformats.org/spreadsheetml/2006/main">
  <si>
    <t>Export Komplet</t>
  </si>
  <si>
    <t>VZ</t>
  </si>
  <si>
    <t>2.0</t>
  </si>
  <si>
    <t>ZAMOK</t>
  </si>
  <si>
    <t>False</t>
  </si>
  <si>
    <t>{81d21838-3d37-4f36-b498-2cf5ca10b692}</t>
  </si>
  <si>
    <t>0,01</t>
  </si>
  <si>
    <t>21</t>
  </si>
  <si>
    <t>15</t>
  </si>
  <si>
    <t>REKAPITULACE STAVBY</t>
  </si>
  <si>
    <t xml:space="preserve">v ---  níže se nacházejí doplnkové a pomocné údaje k sestavám  --- v</t>
  </si>
  <si>
    <t>Návod na vyplnění</t>
  </si>
  <si>
    <t>0,001</t>
  </si>
  <si>
    <t>Kód:</t>
  </si>
  <si>
    <t>MASN06B</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</si>
  <si>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</si>
  <si>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</si>
  <si>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Stodská nemocnice,Stav.úpravy oddělení následné péče (LDN), 2.ETAPA západní křídlo jižního traktu</t>
  </si>
  <si>
    <t>KSO:</t>
  </si>
  <si>
    <t/>
  </si>
  <si>
    <t>CC-CZ:</t>
  </si>
  <si>
    <t>Místo:</t>
  </si>
  <si>
    <t xml:space="preserve"> </t>
  </si>
  <si>
    <t>Datum:</t>
  </si>
  <si>
    <t>2. 8. 2019</t>
  </si>
  <si>
    <t>Zadavatel:</t>
  </si>
  <si>
    <t>IČ:</t>
  </si>
  <si>
    <t>Stodská nemocnice a.s.</t>
  </si>
  <si>
    <t>DIČ:</t>
  </si>
  <si>
    <t>Uchazeč:</t>
  </si>
  <si>
    <t>Vyplň údaj</t>
  </si>
  <si>
    <t>Projektant:</t>
  </si>
  <si>
    <t>Mastný-architektonicko projektová kancelář</t>
  </si>
  <si>
    <t>True</t>
  </si>
  <si>
    <t>Zpracovatel:</t>
  </si>
  <si>
    <t>Straka</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</si>
  <si>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</si>
  <si>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</si>
  <si>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</si>
  <si>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</si>
  <si>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</si>
  <si>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</si>
  <si>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</si>
  <si>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</si>
  <si>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</si>
  <si>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</si>
  <si>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</si>
  <si>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</si>
  <si>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</si>
  <si>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</si>
  <si>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</si>
  <si>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</si>
  <si>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</si>
  <si>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</si>
  <si>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</si>
  <si>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</si>
  <si>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</si>
  <si>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</si>
  <si>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</si>
  <si>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</si>
  <si>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</si>
  <si>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</si>
  <si>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</si>
  <si>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</si>
  <si>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</si>
  <si>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</si>
  <si>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</si>
  <si>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</si>
  <si>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</si>
  <si>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</si>
  <si>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</si>
  <si>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</si>
  <si>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</si>
  <si>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</si>
  <si>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</si>
  <si>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</si>
  <si>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</si>
  <si>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Masn0601</t>
  </si>
  <si>
    <t>2.ETAPA západní křídlo jižního traktu - stavební část</t>
  </si>
  <si>
    <t>STA</t>
  </si>
  <si>
    <t>1</t>
  </si>
  <si>
    <t>{bd7936db-7e7f-4607-b886-9df3a9c8c8ce}</t>
  </si>
  <si>
    <t>2</t>
  </si>
  <si>
    <t>Masn0602</t>
  </si>
  <si>
    <t>Zdravotní technika</t>
  </si>
  <si>
    <t>{5477ea82-f07a-46d5-99fa-3c0e31f5e05d}</t>
  </si>
  <si>
    <t>Masn0603</t>
  </si>
  <si>
    <t>Vytápění</t>
  </si>
  <si>
    <t>{cd952bfd-6415-43d8-902e-82f8e79018a3}</t>
  </si>
  <si>
    <t>Masn0604</t>
  </si>
  <si>
    <t>Mediciální plyny</t>
  </si>
  <si>
    <t>{053167b1-677e-4543-a106-b97456365057}</t>
  </si>
  <si>
    <t>Masn0605</t>
  </si>
  <si>
    <t>Vzduchotechnika</t>
  </si>
  <si>
    <t>{ecb8d42b-aa2a-451c-936b-0c540db1495e}</t>
  </si>
  <si>
    <t>Masn0606</t>
  </si>
  <si>
    <t>Elektroinstalace</t>
  </si>
  <si>
    <t>{261e6883-0c95-4bc3-b8a8-69e8aa5d2fa0}</t>
  </si>
  <si>
    <t>Masn0607</t>
  </si>
  <si>
    <t>Slaboproud , EPS</t>
  </si>
  <si>
    <t>{8dbd6ce3-b830-4378-a64c-6957121d3717}</t>
  </si>
  <si>
    <t>Masn0608</t>
  </si>
  <si>
    <t>Měření a regulace</t>
  </si>
  <si>
    <t>{06b5337e-2dcc-4b55-b69a-e75b55a777e8}</t>
  </si>
  <si>
    <t>Masn0609</t>
  </si>
  <si>
    <t>Přepravní systém pacientů</t>
  </si>
  <si>
    <t>{e433d846-2168-41b1-8389-43b940c1cb73}</t>
  </si>
  <si>
    <t>Masn0610</t>
  </si>
  <si>
    <t>Výměna ležatého potrubí - ZTI</t>
  </si>
  <si>
    <t>{0955eb4c-9dda-478c-a129-43cc53509a73}</t>
  </si>
  <si>
    <t>Masn0611</t>
  </si>
  <si>
    <t xml:space="preserve">Výměna ležatého potrubí - stavební práce </t>
  </si>
  <si>
    <t>{8b8a11a1-a724-4a0e-aae2-ebbe53cc42a6}</t>
  </si>
  <si>
    <t>Masn0612</t>
  </si>
  <si>
    <t>VON</t>
  </si>
  <si>
    <t>{f5669cde-377f-4d8d-8a66-606a41b84ee2}</t>
  </si>
  <si>
    <t>KRYCÍ LIST SOUPISU PRACÍ</t>
  </si>
  <si>
    <t>Objekt:</t>
  </si>
  <si>
    <t>Masn0601 - 2.ETAPA západní křídlo jižního traktu - stavební část</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</si>
  <si>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</si>
  <si>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</si>
  <si>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</si>
  <si>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</si>
  <si>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</si>
  <si>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</si>
  <si>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</si>
  <si>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</si>
  <si>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4 - Vodorovné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</si>
  <si>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</si>
  <si>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</si>
  <si>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</si>
  <si>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</si>
  <si>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</si>
  <si>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</si>
  <si>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</si>
  <si>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</si>
  <si>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715 - Izolace proti chemickým vlivům</t>
  </si>
  <si>
    <t xml:space="preserve">    721 - Zdravotechnika - vnitřní kanalizace</t>
  </si>
  <si>
    <t xml:space="preserve">    725 - Zdravotechnika - zařizovací předměty</t>
  </si>
  <si>
    <t xml:space="preserve">    762 - Konstrukce tesařské</t>
  </si>
  <si>
    <t xml:space="preserve">    763 - Konstrukce suché výstavby</t>
  </si>
  <si>
    <t xml:space="preserve">    764 - Konstrukce klempířské</t>
  </si>
  <si>
    <t xml:space="preserve">    765 - Krytina skládaná</t>
  </si>
  <si>
    <t xml:space="preserve">    766 - Konstrukce truhlářské</t>
  </si>
  <si>
    <t xml:space="preserve">    767 - Konstrukce zámečnické</t>
  </si>
  <si>
    <t xml:space="preserve">    771 - Podlahy z dlaždic</t>
  </si>
  <si>
    <t xml:space="preserve">    776 - Podlahy povlakové</t>
  </si>
  <si>
    <t xml:space="preserve">    781 - Dokončovací práce - obklady</t>
  </si>
  <si>
    <t xml:space="preserve">    783 - Dokončovací práce - nátěry</t>
  </si>
  <si>
    <t xml:space="preserve">    784 - Dokončovací práce - malby a tapety</t>
  </si>
  <si>
    <t xml:space="preserve">    787 - Dokončovací práce - zasklívání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</si>
  <si>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</si>
  <si>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</si>
  <si>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</si>
  <si>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</si>
  <si>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</si>
  <si>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</si>
  <si>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</si>
  <si>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</si>
  <si>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</si>
  <si>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</si>
  <si>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</si>
  <si>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</si>
  <si>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</si>
  <si>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</si>
  <si>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</si>
  <si>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</si>
  <si>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</si>
  <si>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</si>
  <si>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121101101</t>
  </si>
  <si>
    <t>Sejmutí ornice nebo lesní půdy s vodorovným přemístěním na hromady v místě upotřebení nebo na dočasné či trvalé skládky se složením, na vzdálenost do 50 m</t>
  </si>
  <si>
    <t>m3</t>
  </si>
  <si>
    <t>CS ÚRS 2019 01</t>
  </si>
  <si>
    <t>4</t>
  </si>
  <si>
    <t>612558866</t>
  </si>
  <si>
    <t>PSC</t>
  </si>
  <si>
    <t xml:space="preserve">Poznámka k souboru cen:_x000d_
1. V cenách jsou započteny i náklady na příp. nutné naložení sejmuté ornice na dopravní prostředek._x000d_
2. V cenách nejsou započteny náklady na odstranění nevhodných přimísenin (kamenů, kořenů apod.); tyto práce se ocení individuálně._x000d_
3. Množství ornice odebírané ze skládek se do objemu vykopávek pro volbu cen podle množství nezapočítává. Ceny souboru cen 122 . 0-11 Odkopávky a prokopávky nezapažené, se volí pro ornici odebíranou z projektovaných dočasných skládek;_x000d_
a) na staveništi podle součtu objemu ze všech skládek,_x000d_
b) mimo staveniště podle objemu každé skládky zvlášť._x000d_
4. Uložení ornice na skládky se oceňuje podle ustanovení v poznámkách č. 1 a 2 k ceně 171 20-1201 Uložení sypaniny na skládky. Složení ornice na hromady v místě upotřebení se neoceňuje._x000d_
5. Odebírá-li se ornice z projektované dočasné skládky, oceňuje se její naložení a přemístění podle čl. 3172 Všeobecných podmínek tohoto katalogu._x000d_
6. Přemísťuje-li se ornice na vzdálenost větší něž 250 m, vzdálenost 50 m se pro určení vzdálenosti vodorovného přemístění neodečítá a ocení se sejmutí a přemístění bez ohledu na ustanovení pozn. č. 1 takto:_x000d_
a) sejmutí ornice na vzdálenost 50m cenou 121 10-1101;_x000d_
b) naložení příslušnou cenou souboru cen 167 10- . ._x000d_
c) vodorovné přemístění cenami souboru cen 162 . 0- . . Vodorovné přemístění výkopku._x000d_
7. Sejmutí podorničí se oceňuje cenami odkopávek s přihlédnutím k ustanovení čl. 3112 Všeobecných podmínek tohoto katalogu._x000d_
</t>
  </si>
  <si>
    <t>VV</t>
  </si>
  <si>
    <t>4*8*0,1</t>
  </si>
  <si>
    <t>Součet</t>
  </si>
  <si>
    <t>131201101</t>
  </si>
  <si>
    <t>Hloubení nezapažených jam a zářezů s urovnáním dna do předepsaného profilu a spádu v hornině tř. 3 do 100 m3</t>
  </si>
  <si>
    <t>1109127973</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</si>
  <si>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větší._x000d_
2. Ceny lze použít i pro hloubení nezapažených jam a zářezů pro podzemní vedení, jsou-li tyto práce prováděny z povrchu území._x000d_
3. Předepisuje-li projekt hloubit jámy popsané v pozn. č. 1 v hornině 5 až 7 bez použití trhavin, oceňuje se toto hloubení_x000d_
a) v suchu nebo v mokru cenami 138 40-1101, 138 50-1101 a 138 60-1101 Dolamování zapažených nebo nezapažených hloubených vykopávek;_x000d_
b) v tekoucí vodě při jakékoliv její rychlosti individuálně._x000d_
4. Hloubení nezapažených jam hloubky přes 16 m se oceňuje individuálně._x000d_
5. V cenách jsou započteny i náklady na případné nutné přemístění výkopku ve výkopišti a na přehození výkopku na přilehlém terénu na vzdálenost do 3 m od okraje jámy nebo naložení na dopravní prostředek._x000d_
6. Náklady na svislé přemístění výkopku nad 1 m hloubky se určí dle ustanovení článku č. 3161 všeobecných podmínek katalogu._x000d_
</t>
  </si>
  <si>
    <t>0,35*(0,3*3,735+3,385*2,45+1,8*1,05)</t>
  </si>
  <si>
    <t>0,35*0,8*(6,185+1,05+0,8+1,8+0,8+1,05+1,635)</t>
  </si>
  <si>
    <t>3</t>
  </si>
  <si>
    <t>131201109</t>
  </si>
  <si>
    <t>Hloubení nezapažených jam a zářezů s urovnáním dna do předepsaného profilu a spádu Příplatek k cenám za lepivost horniny tř. 3</t>
  </si>
  <si>
    <t>-361356910</t>
  </si>
  <si>
    <t>7,686*0,2</t>
  </si>
  <si>
    <t>20%</t>
  </si>
  <si>
    <t>132201101</t>
  </si>
  <si>
    <t>Hloubení zapažených i nezapažených rýh šířky do 600 mm s urovnáním dna do předepsaného profilu a spádu v hornině tř. 3 do 100 m3</t>
  </si>
  <si>
    <t>1968197295</t>
  </si>
  <si>
    <t xml:space="preserve">Poznámka k souboru cen:_x000d_
1. V cenách jsou započteny i náklady na přehození výkopku na přilehlém terénu na vzdálenost do 3 m od podélné osy rýhy nebo naložení na dopravní prostředek._x000d_
2. Ceny jsou určeny pro rýhy:_x000d_
a) šířky přes 200 do 300 mm a hloubky do 750 mm,_x000d_
b) šířky přes 300 do 400 mm a hloubky do 1 000 mm,_x000d_
c) šířky přes 400 do 500 mm a hloubky do 1 250 mm,_x000d_
d) šířky přes 500 do 600 mm a hloubky do 1 500 mm._x000d_
3. Náklady na svislé přemístění výkopku nad 1 m hloubky se určí dle ustanovení článku č. 3161 všeobecných podmínek katalogu._x000d_
</t>
  </si>
  <si>
    <t>0,5*0,55*(6,185+2,885)</t>
  </si>
  <si>
    <t>5</t>
  </si>
  <si>
    <t>132201109</t>
  </si>
  <si>
    <t>Hloubení zapažených i nezapažených rýh šířky do 600 mm s urovnáním dna do předepsaného profilu a spádu v hornině tř. 3 Příplatek k cenám za lepivost horniny tř. 3</t>
  </si>
  <si>
    <t>888659582</t>
  </si>
  <si>
    <t>2,494*0,2</t>
  </si>
  <si>
    <t>6</t>
  </si>
  <si>
    <t>162701105</t>
  </si>
  <si>
    <t>Vodorovné přemístění výkopku nebo sypaniny po suchu na obvyklém dopravním prostředku, bez naložení výkopku, avšak se složením bez rozhrnutí z horniny tř. 1 až 4 na vzdálenost přes 9 000 do 10 000 m</t>
  </si>
  <si>
    <t>-1538053985</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</si>
  <si>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</si>
  <si>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7,686+2,494</t>
  </si>
  <si>
    <t>7</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</si>
  <si>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</si>
  <si>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</si>
  <si>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-577130507</t>
  </si>
  <si>
    <t>10,18*5</t>
  </si>
  <si>
    <t>8</t>
  </si>
  <si>
    <t>171201201</t>
  </si>
  <si>
    <t>Uložení sypaniny na skládky</t>
  </si>
  <si>
    <t>-1980038932</t>
  </si>
  <si>
    <t xml:space="preserve">Poznámka k souboru cen:_x000d_
1. Cena -1201 je určena i pro:_x000d_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skládky;_x000d_
b) zasypání koryt vodotečí a prohlubní v terénu bez předepsaného zhutnění sypaniny;_x000d_
c) uložení výkopku pod vodou do prohlubní ve dně vodotečí nebo nádrží._x000d_
2. Cenu -1201 nelze použít pro uložení výkopku nebo ornice:_x000d_
a) při vykopávkách pro podzemní vedení podél hrany výkopu, z něhož byl výkopek získán, a to ani tehdy, jestliže se výkopek po vyhození z výkopu na povrch území ještě dále přemisťuje na hromady podél výkopu;_x000d_
b) na dočasné skládky, které nejsou předepsány projektem;_x000d_
c) na dočasné skládky předepsané projektem tak, že na 1 m2 projektem určené plochy této skládky připadají nejvýše 2 m3 výkopku nebo ornice (viz. též poznámku č. 1 a);_x000d_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neoceňuje._x000d_
e) na trvalé skládky s předepsaným zhutněním; toto uložení výkopku se oceňuje cenami souboru cen 171 . 0- . . Uložení sypaniny do násypů._x000d_
3. V ceně -1201 jsou započteny i náklady na rozprostření sypaniny ve vrstvách s hrubým urovnáním na skládce._x000d_
4. V ceně -1201 nejsou započteny náklady na získání skládek ani na poplatky za skládku._x000d_
5. Množství jednotek uložení výkopku (sypaniny) se určí v m3 uloženého výkopku (sypaniny),v rostlém stavu zpravidla ve výkopišti._x000d_
</t>
  </si>
  <si>
    <t>9</t>
  </si>
  <si>
    <t>171201211</t>
  </si>
  <si>
    <t>Poplatek za uložení stavebního odpadu na skládce (skládkovné) zeminy a kameniva zatříděného do Katalogu odpadů pod kódem 170 504</t>
  </si>
  <si>
    <t>t</t>
  </si>
  <si>
    <t>-668005320</t>
  </si>
  <si>
    <t xml:space="preserve">Poznámka k souboru cen:_x000d_
1. Ceny uvedené v souboru cen lze po dohodě upravit podle místních podmínek._x000d_
</t>
  </si>
  <si>
    <t>10,18*1,8</t>
  </si>
  <si>
    <t>Zakládání</t>
  </si>
  <si>
    <t>10</t>
  </si>
  <si>
    <t>273321211</t>
  </si>
  <si>
    <t>Základy z betonu železového (bez výztuže) desky z betonu bez zvláštních nároků na prostředí tř. C 12/15</t>
  </si>
  <si>
    <t>874560938</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</si>
  <si>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3. V cenách nejsou započteny náklady na výztuž, tyto se oceňují cenami souboru cen 27* 36-.... Výztuž základů._x000d_
4. V cenách z betonu pro konstrukce bílých van 27. 32-3 nejsou započteny náklady na těsnění dilatačních a pracovních spar, tyto se oceňují cenami souborů cen 953 33 části A08 tohoto katalogu._x000d_
</t>
  </si>
  <si>
    <t>(3,735*3,685+3,385*2,45)*0,15</t>
  </si>
  <si>
    <t>1,8*1,05*0,25</t>
  </si>
  <si>
    <t>11</t>
  </si>
  <si>
    <t>273362021</t>
  </si>
  <si>
    <t>Výztuž základů desek ze svařovaných sítí z drátů typu KARI</t>
  </si>
  <si>
    <t>-2062376759</t>
  </si>
  <si>
    <t xml:space="preserve">Poznámka k souboru cen:_x000d_
1. Ceny platí pro desky rovné, s náběhy, hřibové nebo upnuté do žeber včetně výztuže těchto žeber._x000d_
</t>
  </si>
  <si>
    <t>4,44/1000*(3,735*3,655+3,385*2,45+1,8*1,05)*1,1</t>
  </si>
  <si>
    <t>12</t>
  </si>
  <si>
    <t>274313511</t>
  </si>
  <si>
    <t>Základy z betonu prostého pasy betonu kamenem neprokládaného tř. C 12/15</t>
  </si>
  <si>
    <t>-101389927</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</si>
  <si>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t>
  </si>
  <si>
    <t>0,75*0,5*(2,885+6,185)</t>
  </si>
  <si>
    <t>0,25*0,4*(3,735+1,95)</t>
  </si>
  <si>
    <t>0,15*0,15*(3,735+1,95)</t>
  </si>
  <si>
    <t>Svislé a kompletní konstrukce</t>
  </si>
  <si>
    <t>13</t>
  </si>
  <si>
    <t>310236241</t>
  </si>
  <si>
    <t>Zazdívka otvorů ve zdivu nadzákladovém cihlami pálenými plochy přes 0,0225 m2 do 0,09 m2, ve zdi tl. do 300 mm</t>
  </si>
  <si>
    <t>kus</t>
  </si>
  <si>
    <t>587429989</t>
  </si>
  <si>
    <t>4+1+3+4</t>
  </si>
  <si>
    <t>pro VZT</t>
  </si>
  <si>
    <t>14</t>
  </si>
  <si>
    <t>310237241</t>
  </si>
  <si>
    <t>Zazdívka otvorů ve zdivu nadzákladovém cihlami pálenými plochy přes 0,09 m2 do 0,25 m2, ve zdi tl. do 300 mm</t>
  </si>
  <si>
    <t>1743632072</t>
  </si>
  <si>
    <t>310238411</t>
  </si>
  <si>
    <t>Zazdívka otvorů ve zdivu nadzákladovém cihlami pálenými plochy přes 0,25 m2 do 1 m2 na maltu cementovou</t>
  </si>
  <si>
    <t>-554438489</t>
  </si>
  <si>
    <t>0,6*0,5*0,5*2</t>
  </si>
  <si>
    <t>0,5*0,5*0,5*1</t>
  </si>
  <si>
    <t>0,6*0,3*0,5</t>
  </si>
  <si>
    <t>0,7*0,5*0,5*3</t>
  </si>
  <si>
    <t>1,3*0,1*1</t>
  </si>
  <si>
    <t>16</t>
  </si>
  <si>
    <t>310279842</t>
  </si>
  <si>
    <t xml:space="preserve">Zazdívka otvorů ve zdivu nadzákladovém nepálenými tvárnicemi plochy přes 1 m2 do 4 m2 , </t>
  </si>
  <si>
    <t>338608299</t>
  </si>
  <si>
    <t>1,2*1,4*0,6*2</t>
  </si>
  <si>
    <t>1,2*1,4*0,45*2*2</t>
  </si>
  <si>
    <t>1,2*1,4*0,4*2</t>
  </si>
  <si>
    <t>VZT stroj</t>
  </si>
  <si>
    <t>1,1*2,1*0,5</t>
  </si>
  <si>
    <t>1,5*2,1*0,5*2</t>
  </si>
  <si>
    <t>(2,9*2,1-2,1*2)*0,5</t>
  </si>
  <si>
    <t>chodba</t>
  </si>
  <si>
    <t>17</t>
  </si>
  <si>
    <t>-1675856242</t>
  </si>
  <si>
    <t>1,2*2,1*0,5</t>
  </si>
  <si>
    <t>(2,8*2,1-2,5*2)*0,5</t>
  </si>
  <si>
    <t>1,4*2,1*0,5*2</t>
  </si>
  <si>
    <t>18</t>
  </si>
  <si>
    <t>311235521</t>
  </si>
  <si>
    <t>Zdivo jednovrstvé z cihel děrovaných broušených na zdicí pěnu, pevnost cihel přes P10 do P15, tl. zdiva 440 mm</t>
  </si>
  <si>
    <t>m2</t>
  </si>
  <si>
    <t>-1447785338</t>
  </si>
  <si>
    <t xml:space="preserve">Poznámka k souboru cen:_x000d_
1. Množství jednotek se určuje v m2 plochy konstrukce._x000d_
2. Do plochy zdiva se započítává plocha vyzdívky nosných ocelových koster svislých i šikmých. Tato plocha se započítává plně bez odpočtu plochy ocelových koster nosníků._x000d_
3. Od plochy zdiva se odečítá:_x000d_
a) plocha otvorů jednotlivě větší než 0,25 m2,_x000d_
b) plocha otvorů okenních, dveřních a jiných (vnějších i vnitřních) stanovená z rozměrů kótovaných ve výkresech. Při zalomeném ostění oken a balkónových dveří se šířka zmenšuje o 100 mm._x000d_
c) plocha překladů, obetonovaných hlav ocelových nosníků, věnců a jiných konstrukcí betonových a železobetonových._x000d_
4. V cenách jsou započteny i náklady na doplňkové cihly._x000d_
5. V cenách nejsou započteny náklady na:_x000d_
a) výplň kapes obvodového zdiva (např kolem oken); tyto se ocení příslušnými cenami SC 311 23-891. Výplň kapes zdiva z děrovaných cihel polystyrénem._x000d_
b) zásyp dutin první vrstvy zdiva; tyto se ocení příslušnými cenami SC 311 23-892..Zásyp dutin zdiva z děrovaných cihel._x000d_
</t>
  </si>
  <si>
    <t>(3,075+0,15)*6,235</t>
  </si>
  <si>
    <t>(3,225+3,6)/2*2,985</t>
  </si>
  <si>
    <t>-0,6*1,8-1,2*0,7*1,8*2</t>
  </si>
  <si>
    <t>stroj.VZT</t>
  </si>
  <si>
    <t>19</t>
  </si>
  <si>
    <t>317168053</t>
  </si>
  <si>
    <t>Překlady keramické vysoké osazené do maltového lože, šířky překladu 70 mm výšky 238 mm, délky 1500 mm</t>
  </si>
  <si>
    <t>-1021959323</t>
  </si>
  <si>
    <t xml:space="preserve">Poznámka k souboru cen:_x000d_
1. V cenách -80.. až – 82.. (překlady ploché, vysoké a roletové) jsou započteny i náklady na:_x000d_
a) očištění podkladu pod překladem a jeho navlhčení vodou, rozprostření malty pod ložnou plochu, osazení překladu do vodorovné polohy a začištění vytlačené malty,_x000d_
b) dodání příslušného překladu předepsané délky,_x000d_
c) dočasné montážní podepření plochých překladů tak, aby vzdálenost mezi podporou a okrajem otvoru nebo mezi podporami byla maximálně 1 m._x000d_
2. V cenách -83.. (překlady složené roletové) jsou započteny i náklady na:_x000d_
a) očištění podkladů pod překladem a jeho navlhčení vodou, rozprostření malty pod ložnou plochu, osazení překladu do vodorovné polohy a začištění vytlačené malty,_x000d_
b) dodání vnitřního keramobetonového překladu a vnějšího tepelněizolačního dílu příslušné délky, včetně izolace z pěnového polystyrénu (u zdiva tl. 400 mm), případně vysokého překladu (u zdiva tl. 440 mm),_x000d_
c) betonáž mezery mezi překladem a tepelněizolačním dílem z betonu třídy C 16/20; tato betonáž se provádí u překladů dlouhých 2000 mm a více zároveň s betonáží stropní konstrukce a ztužujícího věnce,_x000d_
d) dočasné montážní podepření zespodu v celé světlé délce překladu s dvěma podporami ve třetinách šířky otvoru a dvěma podporami po krajích otvoru - platí pouze pro překlady delší než 2000 mm, včetně._x000d_
3. V cenách -84.. (překlady vysoké spřažené) jsou započteny i náklady na:_x000d_
a) očištění podkladů pod překladem a jeho navlhčení vodou, rozprostření malty pod ložnou plochu, osazení překladu do vodorovné polohy a začištění vytlačené malty,_x000d_
b) dodání keramických překladů příslušné délky,_x000d_
c) uložení a dodávku výztuže_x000d_
d) betonáž mezi překlady z betonu třídy C 20/25_x000d_
e) oboustranné bednění překladu při betonáži_x000d_
f) dočasné montážní podepření zespodu v celé světlé délce překladu_x000d_
4. V cenách -82.. a -83.. (překlady roletové) nejsou započteny náklady na:_x000d_
a) vysoký překlad a svislou izolaci v úrovni stropního věnce u složených roletových překladů; tyto se ocení samostatně,_x000d_
b) dodávku a montáž rolet, případně žaluzií; tyto se ocení samostatně._x000d_
5. V cenách -84.. (překlady vysoké spřažené) nejsou započteny náklady na:_x000d_
a) betonáž a bednění v úrovni stropního věnce; tyto se ocení samostatně,_x000d_
6. Množství jednotek se určuje v kusech překladu podle jeho celkové délky. Minimální délka uložení je stanovena:_x000d_
a) u plochých překladů na 120 mm na každé straně,_x000d_
b) u vysokých a roletových překladů délky do 1750 mm na 125mm, délky 2000 a 2250 mm na 200 mm a u délky 2500 mm a větší na 250 mm na každé straně překladu._x000d_
c) u vysokých spřažených překladů 250 mm na každé straně překladu._x000d_
</t>
  </si>
  <si>
    <t>20</t>
  </si>
  <si>
    <t>317168056</t>
  </si>
  <si>
    <t>Překlady keramické vysoké osazené do maltového lože, šířky překladu 70 mm výšky 238 mm, délky 2250 mm</t>
  </si>
  <si>
    <t>923198467</t>
  </si>
  <si>
    <t>317234410</t>
  </si>
  <si>
    <t>Vyzdívka mezi nosníky cihlami pálenými na maltu cementovou</t>
  </si>
  <si>
    <t>-523366788</t>
  </si>
  <si>
    <t xml:space="preserve">Poznámka k souboru cen:_x000d_
1. Cenu lze použít i pro nadezdívku nad nosníky pro jejich osazení (uklínování zdiva)._x000d_
2. Množství jednotek se určuje v m3 objemu vyzdívky jako součin světlosti neomítnutého otvoru; šířky (rovné tloušťce neomítnuté zdi zmenšené o tloušťku svislého plentování přírub) a výšky nosníku._x000d_
3. Plentování ocelových válcovaných nosníků jednostranné cihlami se oceňuje cenami 346 24-4381 až -4384, katalogu 801-1 Budovy a haly-zděné a monolitické._x000d_
</t>
  </si>
  <si>
    <t>2,4*0,6*0,16</t>
  </si>
  <si>
    <t>2,6*0,45*0,16</t>
  </si>
  <si>
    <t>1,5*0,45*0,12*6</t>
  </si>
  <si>
    <t>1,2*0,3*0,12</t>
  </si>
  <si>
    <t>22</t>
  </si>
  <si>
    <t>317941121</t>
  </si>
  <si>
    <t>Osazování ocelových válcovaných nosníků na zdivu I nebo IE nebo U nebo UE nebo L do č. 12 nebo výšky do 120 mm</t>
  </si>
  <si>
    <t>-88716430</t>
  </si>
  <si>
    <t xml:space="preserve">Poznámka k souboru cen:_x000d_
1. Ceny jsou určeny pro zednické osazování na cementovou maltu(min. MC 15)._x000d_
2. Dodávka ocelových nosníků se oceňuje ve specifikaci._x000d_
3. Ztratné lze dohodnout ve směrné výši 8 % na krytí nákladů na řezání příslušných délek z hutních délek nosníků a na zbytkový odpad (prořez)._x000d_
</t>
  </si>
  <si>
    <t>L 50/50/5 , nové zdivo</t>
  </si>
  <si>
    <t>3,77/1000*(1,5*5+1,3*3+1,2*3)</t>
  </si>
  <si>
    <t>23</t>
  </si>
  <si>
    <t>M</t>
  </si>
  <si>
    <t>13010420</t>
  </si>
  <si>
    <t>úhelník ocelový rovnostranný jakost 11 375 50x50x5mm</t>
  </si>
  <si>
    <t>-73192068</t>
  </si>
  <si>
    <t>0,057*1,08 'Přepočtené koeficientem množství</t>
  </si>
  <si>
    <t>24</t>
  </si>
  <si>
    <t>317944321</t>
  </si>
  <si>
    <t>Válcované nosníky dodatečně osazované do připravených otvorů bez zazdění hlav do č. 12</t>
  </si>
  <si>
    <t>1044762105</t>
  </si>
  <si>
    <t xml:space="preserve">Poznámka k souboru cen:_x000d_
1. V cenách jsou zahrnuty náklady na dodávku a montáž válcovaných nosníků._x000d_
2. Ceny jsou určeny pouze pro ocenění konstrukce překladů nad otvory._x000d_
</t>
  </si>
  <si>
    <t>11,1/1000*3*1,5*6</t>
  </si>
  <si>
    <t>1.PP I 12</t>
  </si>
  <si>
    <t>11,1/1000*1,2*2</t>
  </si>
  <si>
    <t>I 12 1.PP</t>
  </si>
  <si>
    <t>25</t>
  </si>
  <si>
    <t>-1574577923</t>
  </si>
  <si>
    <t>3,77/1000*1,5*12</t>
  </si>
  <si>
    <t>L50/50/5</t>
  </si>
  <si>
    <t>26</t>
  </si>
  <si>
    <t>317944323</t>
  </si>
  <si>
    <t>Válcované nosníky dodatečně osazované do připravených otvorů bez zazdění hlav č. 14 až 22</t>
  </si>
  <si>
    <t>634144816</t>
  </si>
  <si>
    <t>17,9/1000*2,4*4</t>
  </si>
  <si>
    <t>2PP I 16</t>
  </si>
  <si>
    <t>17,9/1000*2,6*3</t>
  </si>
  <si>
    <t>1.PP I 16</t>
  </si>
  <si>
    <t>14,3/1000*2</t>
  </si>
  <si>
    <t>1.PP I 14</t>
  </si>
  <si>
    <t>27</t>
  </si>
  <si>
    <t>317998113</t>
  </si>
  <si>
    <t>Izolace tepelná mezi překlady z pěnového polystyrénu výšky 24 cm, tloušťky 80 mm</t>
  </si>
  <si>
    <t>m</t>
  </si>
  <si>
    <t>-1281222616</t>
  </si>
  <si>
    <t>1,5+2,25</t>
  </si>
  <si>
    <t>28</t>
  </si>
  <si>
    <t>340237211</t>
  </si>
  <si>
    <t>Zazdívka otvorů v příčkách nebo stěnách cihlami plnými pálenými plochy přes 0,09 m2 do 0,25 m2, tloušťky do 100 mm</t>
  </si>
  <si>
    <t>1591497992</t>
  </si>
  <si>
    <t>2+1</t>
  </si>
  <si>
    <t>29</t>
  </si>
  <si>
    <t>340237212</t>
  </si>
  <si>
    <t>Zazdívka otvorů v příčkách nebo stěnách cihlami plnými pálenými plochy přes 0,09 m2 do 0,25 m2, tloušťky přes 100 mm</t>
  </si>
  <si>
    <t>-1488627500</t>
  </si>
  <si>
    <t>1+2</t>
  </si>
  <si>
    <t>30</t>
  </si>
  <si>
    <t>340239211</t>
  </si>
  <si>
    <t>Zazdívka otvorů v příčkách nebo stěnách cihlami plnými pálenými plochy přes 1 m2 do 4 m2, tloušťky do 100 mm</t>
  </si>
  <si>
    <t>288847814</t>
  </si>
  <si>
    <t>zazd.příček</t>
  </si>
  <si>
    <t>1,1*2,1</t>
  </si>
  <si>
    <t>31</t>
  </si>
  <si>
    <t>340239212</t>
  </si>
  <si>
    <t>Zazdívka otvorů v příčkách nebo stěnách cihlami plnými pálenými plochy přes 1 m2 do 4 m2, tloušťky přes 100 mm</t>
  </si>
  <si>
    <t>1376789042</t>
  </si>
  <si>
    <t>0,7*2,1</t>
  </si>
  <si>
    <t>0,8*2,1</t>
  </si>
  <si>
    <t>0,9*2,1</t>
  </si>
  <si>
    <t>32</t>
  </si>
  <si>
    <t>342244201</t>
  </si>
  <si>
    <t>Příčky jednoduché z cihel děrovaných broušených, na tenkovrstvou maltu, pevnost cihel do P15, tl. příčky 80 mm</t>
  </si>
  <si>
    <t>50550849</t>
  </si>
  <si>
    <t xml:space="preserve">Poznámka k souboru cen:_x000d_
1. Množství jednotek se určuje v m2 plochy konstrukce._x000d_
</t>
  </si>
  <si>
    <t>3,2*(3,165+1,6+0,9+1,65+0,9)</t>
  </si>
  <si>
    <t>33</t>
  </si>
  <si>
    <t>342244221</t>
  </si>
  <si>
    <t>Příčky jednoduché z cihel děrovaných broušených, na tenkovrstvou maltu, pevnost cihel do P15, tl. příčky 140 mm</t>
  </si>
  <si>
    <t>-357612909</t>
  </si>
  <si>
    <t>(3,075+0,25+0,15)*0,85</t>
  </si>
  <si>
    <t>(3,075+0,25+0,15+0,25)*0,85</t>
  </si>
  <si>
    <t>(3,475+3,725)/2*1,8</t>
  </si>
  <si>
    <t>-1*1</t>
  </si>
  <si>
    <t>nasáv.komora</t>
  </si>
  <si>
    <t>34</t>
  </si>
  <si>
    <t>342244311</t>
  </si>
  <si>
    <t>Příčky jednoduché z cihel děrovaných zvukově izolační z cihel broušených na tenkovrstvou zdicí maltu, pevnost cihel do P15, tl. příčky 115 mm</t>
  </si>
  <si>
    <t>567117474</t>
  </si>
  <si>
    <t>(3,05+0,15)*(2,1+3,45+2,1+4,3)</t>
  </si>
  <si>
    <t>3,2*(2+2+2,25*2)</t>
  </si>
  <si>
    <t>3,2*(2,65+2,4+2,55*2)</t>
  </si>
  <si>
    <t>3,2*(3,15+2,2+3,165+2,1+6,2)</t>
  </si>
  <si>
    <t>3,2*(1,7+3,165)</t>
  </si>
  <si>
    <t>1,184*1,4</t>
  </si>
  <si>
    <t>1,2*1,4*2</t>
  </si>
  <si>
    <t>35</t>
  </si>
  <si>
    <t>346244354</t>
  </si>
  <si>
    <t>Obezdívka WC ploch rovných z přesných pórobetonových tvárnic, na tenké maltové lože, tl. 100 mm</t>
  </si>
  <si>
    <t>-822422317</t>
  </si>
  <si>
    <t>1,2*0,9</t>
  </si>
  <si>
    <t>36</t>
  </si>
  <si>
    <t>346244381</t>
  </si>
  <si>
    <t>Plentování ocelových válcovaných nosníků jednostranné cihlami na maltu, výška stojiny do 200 mm</t>
  </si>
  <si>
    <t>275480276</t>
  </si>
  <si>
    <t>0,16*2,4*2</t>
  </si>
  <si>
    <t>1,5*0,12*2*6</t>
  </si>
  <si>
    <t>0,16*2,6*2</t>
  </si>
  <si>
    <t>0,05*2*12</t>
  </si>
  <si>
    <t>1,2*0,12*2</t>
  </si>
  <si>
    <t>2*0,14*2</t>
  </si>
  <si>
    <t>37</t>
  </si>
  <si>
    <t>349231811</t>
  </si>
  <si>
    <t>Přizdívka z cihel ostění ve vybouraných otvorech, s vysekáním kapes pro zavázaní přes 80 do 150 mm</t>
  </si>
  <si>
    <t>1396984375</t>
  </si>
  <si>
    <t xml:space="preserve">Poznámka k souboru cen:_x000d_
1. Ceny jsou určeny pro přizdívku ostění zavazovaného do přilehlého zdiva._x000d_
2. Ceny neplatí pro přizdívku ostění do 80 mm tloušťky; tyto se oceňují příslušnými cenami souboru cen 319 20- . Vyrovnání nerovného povrchu vnitřního i vnějšího zdiva._x000d_
3. Množství měrných jednotek se určuje jako součin tloušťky zdi a výšky přizdívaného o ostění._x000d_
</t>
  </si>
  <si>
    <t>0,5*(1,1+2,1*2)*3</t>
  </si>
  <si>
    <t>0,5*(2,5+2,1*2)*2</t>
  </si>
  <si>
    <t>0,5*(1,4+2,1*2)*2</t>
  </si>
  <si>
    <t>0,5*(1,1+2,1*2)*2</t>
  </si>
  <si>
    <t>0,5*(1,3+2,1*2)</t>
  </si>
  <si>
    <t>Vodorovné konstrukce</t>
  </si>
  <si>
    <t>38</t>
  </si>
  <si>
    <t>417321414</t>
  </si>
  <si>
    <t>Ztužující pásy a věnce z betonu železového (bez výztuže) tř. C 20/25</t>
  </si>
  <si>
    <t>130863821</t>
  </si>
  <si>
    <t>(6,235+2,985)*0,45*0,25</t>
  </si>
  <si>
    <t>39</t>
  </si>
  <si>
    <t>417351115</t>
  </si>
  <si>
    <t>Bednění bočnic ztužujících pásů a věnců včetně vzpěr zřízení</t>
  </si>
  <si>
    <t>1574295931</t>
  </si>
  <si>
    <t>9,22*0,25*2</t>
  </si>
  <si>
    <t>40</t>
  </si>
  <si>
    <t>417351116</t>
  </si>
  <si>
    <t>Bednění bočnic ztužujících pásů a věnců včetně vzpěr odstranění</t>
  </si>
  <si>
    <t>-394930313</t>
  </si>
  <si>
    <t>41</t>
  </si>
  <si>
    <t>417361821</t>
  </si>
  <si>
    <t>Výztuž ztužujících pásů a věnců z betonářské oceli 10 505 (R) nebo BSt 500</t>
  </si>
  <si>
    <t>194792308</t>
  </si>
  <si>
    <t>9,22*4*0,617/1000</t>
  </si>
  <si>
    <t>0,222/1000*1,45*31</t>
  </si>
  <si>
    <t>tř po 30 cm</t>
  </si>
  <si>
    <t>Úpravy povrchů, podlahy a osazování výplní</t>
  </si>
  <si>
    <t>42</t>
  </si>
  <si>
    <t>611321141</t>
  </si>
  <si>
    <t>Omítka vápenocementová vnitřních ploch nanášená ručně dvouvrstvá, tloušťky jádrové omítky do 10 mm a tloušťky štuku do 3 mm štuková vodorovných konstrukcí stropů rovných</t>
  </si>
  <si>
    <t>-1888129539</t>
  </si>
  <si>
    <t xml:space="preserve">Poznámka k souboru cen:_x000d_
1. Pro ocenění nanášení omítek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</si>
  <si>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5,86+3,4+5,39+13,59</t>
  </si>
  <si>
    <t>m.č. S.2.27,2.28,2.30,2.31,2.PP</t>
  </si>
  <si>
    <t>10,8+18,64</t>
  </si>
  <si>
    <t>m.č.S1.52a,1.78a 1.PP</t>
  </si>
  <si>
    <t>43</t>
  </si>
  <si>
    <t>611321191</t>
  </si>
  <si>
    <t>Omítka vápenocementová vnitřních ploch nanášená ručně Příplatek k cenám za každých dalších i započatých 5 mm tloušťky omítky přes 10 mm stropů</t>
  </si>
  <si>
    <t>450305307</t>
  </si>
  <si>
    <t>44</t>
  </si>
  <si>
    <t>611325422</t>
  </si>
  <si>
    <t>Oprava vápenocementové omítky vnitřních ploch štukové dvouvrstvé, tloušťky do 20 mm a tloušťky štuku do 3 mm stropů, v rozsahu opravované plochy přes 10 do 30%</t>
  </si>
  <si>
    <t>195429016</t>
  </si>
  <si>
    <t xml:space="preserve">Poznámka k souboru cen:_x000d_
1. Pro ocenění opravy omítek plochy do 1 m2 se použijí ceny souboru cen 61. 32-52.. Vápenocementová omítka jednotlivých malých ploch._x000d_
</t>
  </si>
  <si>
    <t>20,23</t>
  </si>
  <si>
    <t>S.2.29</t>
  </si>
  <si>
    <t>45</t>
  </si>
  <si>
    <t>612135101</t>
  </si>
  <si>
    <t>Hrubá výplň rýh maltou jakékoli šířky rýhy ve stěnách</t>
  </si>
  <si>
    <t>-1017226131</t>
  </si>
  <si>
    <t xml:space="preserve">Poznámka k souboru cen:_x000d_
1. V cenách nejsou započteny náklady na omítku rýh, tyto se ocení příšlušnými cenami tohoto katalogu._x000d_
</t>
  </si>
  <si>
    <t>78,3*0,2</t>
  </si>
  <si>
    <t>pro výtápění</t>
  </si>
  <si>
    <t>46</t>
  </si>
  <si>
    <t>612321141</t>
  </si>
  <si>
    <t>Omítka vápenocementová vnitřních ploch nanášená ručně dvouvrstvá, tloušťky jádrové omítky do 10 mm a tloušťky štuku do 3 mm štuková svislých konstrukcí stěn</t>
  </si>
  <si>
    <t>691512782</t>
  </si>
  <si>
    <t>okopání 100 % stěn</t>
  </si>
  <si>
    <t>1507,653</t>
  </si>
  <si>
    <t>omítky na novém zdivu</t>
  </si>
  <si>
    <t>3,2*3,45</t>
  </si>
  <si>
    <t>m.č.1.40</t>
  </si>
  <si>
    <t>3,2*(2,1+1,6)*2*2</t>
  </si>
  <si>
    <t>3,2*(1,75+2,1)*2</t>
  </si>
  <si>
    <t>3,2*(1,7+2,1)*2</t>
  </si>
  <si>
    <t>m.č.1.38,1.39,1.41,1.42</t>
  </si>
  <si>
    <t>3,5*3,45*2</t>
  </si>
  <si>
    <t>m.č.1.44,1.47</t>
  </si>
  <si>
    <t>3,2*(2,1*2*2+1,3*2+2*2)</t>
  </si>
  <si>
    <t>m.č.1.46,1.49,1.45,1.48</t>
  </si>
  <si>
    <t>1*2,2</t>
  </si>
  <si>
    <t>m.č.1.50</t>
  </si>
  <si>
    <t>3,2*(1,15+1,7+2,55*2)</t>
  </si>
  <si>
    <t>m.č.1.59,1.60</t>
  </si>
  <si>
    <t>3,2*(2,4*2+2)</t>
  </si>
  <si>
    <t>m.č.1,59a</t>
  </si>
  <si>
    <t>3,2*(4+2,8+3,35+5,5)</t>
  </si>
  <si>
    <t>3,2*3,165</t>
  </si>
  <si>
    <t>m.č.1.66</t>
  </si>
  <si>
    <t>3,2*(2*2+0,4+1,1+1,55)*2</t>
  </si>
  <si>
    <t>3,2*(1,1+0,95*2+1,45*2+0,95)</t>
  </si>
  <si>
    <t>m.č.1.67,1.67a</t>
  </si>
  <si>
    <t>3,2*(3,165*2+1,5)</t>
  </si>
  <si>
    <t>3,2*3,265</t>
  </si>
  <si>
    <t>m.č.1.57b,1.57a</t>
  </si>
  <si>
    <t>3,2*(1,7*3)</t>
  </si>
  <si>
    <t>m.č.1.55</t>
  </si>
  <si>
    <t>3,2*(3,3+3,165)*2</t>
  </si>
  <si>
    <t>3,5*3,165</t>
  </si>
  <si>
    <t>m.č.1.52a,1.52b</t>
  </si>
  <si>
    <t>3,2*3,735</t>
  </si>
  <si>
    <t>3,2*1,6</t>
  </si>
  <si>
    <t>m.č.1.78a,1.78b</t>
  </si>
  <si>
    <t>(3,475+3,6)*1/2*(3,265+5,785)*2</t>
  </si>
  <si>
    <t>0,2*(1,2+0,7*2)</t>
  </si>
  <si>
    <t>m.č.1.78c</t>
  </si>
  <si>
    <t>-195,529</t>
  </si>
  <si>
    <t>obklady</t>
  </si>
  <si>
    <t>47</t>
  </si>
  <si>
    <t>612321191</t>
  </si>
  <si>
    <t>Omítka vápenocementová vnitřních ploch nanášená ručně Příplatek k cenám za každých dalších i započatých 5 mm tloušťky omítky přes 10 mm stěn</t>
  </si>
  <si>
    <t>1838670690</t>
  </si>
  <si>
    <t>1856,381</t>
  </si>
  <si>
    <t>48</t>
  </si>
  <si>
    <t>612325302</t>
  </si>
  <si>
    <t>Vápenocementová omítka ostění nebo nadpraží štuková</t>
  </si>
  <si>
    <t>3762020</t>
  </si>
  <si>
    <t xml:space="preserve">Poznámka k souboru cen:_x000d_
1. Ceny lze použít jen pro ocenění samostatně upravovaného ostění a nadpraží ( např. při dodatečné výměně oken nebo zárubní ) v šířce do 300 mm okolo upravovaného otvoru._x000d_
</t>
  </si>
  <si>
    <t>0,5*(2,5+2,1*2)</t>
  </si>
  <si>
    <t>0,5*(1,4+2,1*2)</t>
  </si>
  <si>
    <t>0,6*(1,3+2,1*2)</t>
  </si>
  <si>
    <t>49</t>
  </si>
  <si>
    <t>612325422</t>
  </si>
  <si>
    <t>Oprava vápenocementové omítky vnitřních ploch štukové dvouvrstvé, tloušťky do 20 mm a tloušťky štuku do 3 mm stěn, v rozsahu opravované plochy přes 10 do 30%</t>
  </si>
  <si>
    <t>-1748337886</t>
  </si>
  <si>
    <t>2.PP</t>
  </si>
  <si>
    <t>3,15*(1,7+3,45+2+1,7)*2</t>
  </si>
  <si>
    <t>m.č.2.27,2.28</t>
  </si>
  <si>
    <t>3,15*(0,6+4,85+2,15+6,35)*2</t>
  </si>
  <si>
    <t>-0,9*2*7</t>
  </si>
  <si>
    <t>m.č.2.30,2.31</t>
  </si>
  <si>
    <t>50</t>
  </si>
  <si>
    <t>612331111</t>
  </si>
  <si>
    <t>Omítka cementová vnitřních ploch nanášená ručně jednovrstvá, tloušťky do 10 mm hrubá zatřená svislých konstrukcí stěn</t>
  </si>
  <si>
    <t>1721394917</t>
  </si>
  <si>
    <t xml:space="preserve">Poznámka k souboru cen:_x000d_
1. Pro ocenění nanášení omítky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</si>
  <si>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195,529</t>
  </si>
  <si>
    <t>pod obklady</t>
  </si>
  <si>
    <t>51</t>
  </si>
  <si>
    <t>619991011</t>
  </si>
  <si>
    <t>Zakrytí vnitřních ploch před znečištěním včetně pozdějšího odkrytí konstrukcí a prvků obalením fólií a přelepením páskou</t>
  </si>
  <si>
    <t>195420132</t>
  </si>
  <si>
    <t xml:space="preserve">Poznámka k souboru cen:_x000d_
1. U ceny -1011 se množství měrných jednotek určuje v m2 rozvinuté plochy jednotlivých konstrukcí a prvků._x000d_
2. Zakrytí výplní otvorů se oceňuje příslušnými cenami souboru cen 629 99-10.. Zakrytí vnějších ploch před znečištěním._x000d_
</t>
  </si>
  <si>
    <t>vnitřní otvory</t>
  </si>
  <si>
    <t>1,2*1,75*20</t>
  </si>
  <si>
    <t>1,2*1,4*12</t>
  </si>
  <si>
    <t>2,45*2</t>
  </si>
  <si>
    <t>1,4*1,75</t>
  </si>
  <si>
    <t>1*1,75</t>
  </si>
  <si>
    <t>1,2*0,7</t>
  </si>
  <si>
    <t>1,8*2</t>
  </si>
  <si>
    <t>52</t>
  </si>
  <si>
    <t>622142001</t>
  </si>
  <si>
    <t>Potažení vnějších ploch pletivem v ploše nebo pruzích, na plném podkladu sklovláknitým vtlačením do tmelu stěn</t>
  </si>
  <si>
    <t>95759358</t>
  </si>
  <si>
    <t xml:space="preserve">Poznámka k souboru cen:_x000d_
1. V cenách -2001 jsou započteny i náklady na tmel._x000d_
</t>
  </si>
  <si>
    <t>35,69+1,984</t>
  </si>
  <si>
    <t>53</t>
  </si>
  <si>
    <t>622511111</t>
  </si>
  <si>
    <t>Omítka tenkovrstvá akrylátová vnějších ploch probarvená, včetně penetrace podkladu mozaiková střednězrnná stěn</t>
  </si>
  <si>
    <t>1984072728</t>
  </si>
  <si>
    <t>0,2*(7,235-1,8+1,8+1,05+1,635)</t>
  </si>
  <si>
    <t>54</t>
  </si>
  <si>
    <t>622531021</t>
  </si>
  <si>
    <t>Omítka tenkovrstvá silikonová vnějších ploch probarvená, včetně penetrace podkladu zrnitá, tloušťky 2,0 mm stěn</t>
  </si>
  <si>
    <t>-355882605</t>
  </si>
  <si>
    <t>(3,45-0,2)*7,235</t>
  </si>
  <si>
    <t>(3,25+3,4)/2*1,8</t>
  </si>
  <si>
    <t>3,4*1,05</t>
  </si>
  <si>
    <t>(3,4+3,5)/2*1,635</t>
  </si>
  <si>
    <t>-1,8*2-1,2*0,7-1*1</t>
  </si>
  <si>
    <t>otvory</t>
  </si>
  <si>
    <t>0,35*(1,8+2*2)</t>
  </si>
  <si>
    <t>0,15*(1,2+0,7*2)</t>
  </si>
  <si>
    <t>ostění</t>
  </si>
  <si>
    <t>55</t>
  </si>
  <si>
    <t>629991011</t>
  </si>
  <si>
    <t>Zakrytí vnějších ploch před znečištěním včetně pozdějšího odkrytí výplní otvorů a svislých ploch fólií přilepenou lepící páskou</t>
  </si>
  <si>
    <t>-814558838</t>
  </si>
  <si>
    <t xml:space="preserve">Poznámka k souboru cen:_x000d_
1. V ceně -1012 nejsou započteny náklady na dodávku a montáž začišťovací lišty; tyto se oceňují cenou 622 14-3004 této části katalogu a materiálem ve specifikaci._x000d_
</t>
  </si>
  <si>
    <t>56</t>
  </si>
  <si>
    <t>631311114</t>
  </si>
  <si>
    <t>Mazanina z betonu prostého bez zvýšených nároků na prostředí tl. přes 50 do 80 mm tř. C 16/20</t>
  </si>
  <si>
    <t>-1967571561</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</si>
  <si>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betonu)._x000d_
2. Pro mazaniny tlouštěk větších než 240 mm jsou určeny:_x000d_
a) pro mazaniny ukládané na zeminu (v halách apod.) ceny souborů cen 27* 31- Základy z betonu prostého a 27* 32 - Základy z betonu železového,_x000d_
b) pro mazaniny v nadzemních podlažích ceny souboru cen 411 31- . . Beton kleneb._x000d_
3. Ceny lze použít i pro betonový okapový chodníček budovy (včetně tvarování rigolového žlábku) v příslušných tloušťkách. Jeho podloží se oceňuje samostatně._x000d_
4. V ceně jsou započteny i náklady na:_x000d_
a) základní stržení povrchu mazaniny s urovnáním vibrační lištou nebo dřevěným hladítkem,_x000d_
b) vytvoření dilatačních spár v mazanině bez zaplnění, pokud jsou dilatační spáry vytvářeny při provádění betonáže. Jestliže jsou dilatační spáry řezány dodatečně, oceňují se cenami souboru cen 634 91-11 Řezání dilatačních nebo smršťovacích spár._x000d_
</t>
  </si>
  <si>
    <t>19,01*0,06+1,5*0,85*0,06</t>
  </si>
  <si>
    <t>m.č. S 1.78c</t>
  </si>
  <si>
    <t>57</t>
  </si>
  <si>
    <t>631311116</t>
  </si>
  <si>
    <t>Mazanina z betonu prostého bez zvýšených nároků na prostředí tl. přes 50 do 80 mm tř. C 25/30</t>
  </si>
  <si>
    <t>1759672164</t>
  </si>
  <si>
    <t>20,23*0,06</t>
  </si>
  <si>
    <t>58</t>
  </si>
  <si>
    <t>63131111R</t>
  </si>
  <si>
    <t>Mazanina z betonu prostého bez zvýšených nároků na prostředí tl. přes 50 do 80 mm tř. C 20/25 vč.dilatací po 6m</t>
  </si>
  <si>
    <t>1115635672</t>
  </si>
  <si>
    <t>(48,4*2,3+7,3*3,3)*0,08</t>
  </si>
  <si>
    <t>59</t>
  </si>
  <si>
    <t>631311131</t>
  </si>
  <si>
    <t>Doplnění dosavadních mazanin prostým betonem s dodáním hmot, bez potěru, plochy jednotlivě do 1 m2 a tl. přes 80 mm</t>
  </si>
  <si>
    <t>13108319</t>
  </si>
  <si>
    <t>7,5*0,1</t>
  </si>
  <si>
    <t>pro vytápění</t>
  </si>
  <si>
    <t>60</t>
  </si>
  <si>
    <t>631319011</t>
  </si>
  <si>
    <t>Příplatek k cenám mazanin za úpravu povrchu mazaniny přehlazením, mazanina tl. přes 50 do 80 mm</t>
  </si>
  <si>
    <t>1204840912</t>
  </si>
  <si>
    <t xml:space="preserve">Poznámka k souboru cen:_x000d_
1. Ceny -9011 až -9023 lze použít pro mazaniny min. tř. C 8/10._x000d_
2. V cenách -9011 až -9023 jsou započteny i náklady za přehlazení povrchu mazaniny ocelovým hladítkem._x000d_
3. Ceny -9171 až -9175 lze také použít, bude-li do mazaniny vkládána druhá vrstva výztuže nad sebou oddělená vrstvou betonové směsi, kdy se oceňuje druhé stržení povrchu latí rovněž výměrou (m3) celkové tloušťky tří vrstev mazaniny._x000d_
</t>
  </si>
  <si>
    <t>1,22</t>
  </si>
  <si>
    <t>61</t>
  </si>
  <si>
    <t>631319171</t>
  </si>
  <si>
    <t>Příplatek k cenám mazanin za stržení povrchu spodní vrstvy mazaniny latí před vložením výztuže nebo pletiva pro tl. obou vrstev mazaniny přes 50 do 80 mm</t>
  </si>
  <si>
    <t>583808127</t>
  </si>
  <si>
    <t>62</t>
  </si>
  <si>
    <t>631362021</t>
  </si>
  <si>
    <t>Výztuž mazanin ze svařovaných sítí z drátů typu KARI 150/150/ 6</t>
  </si>
  <si>
    <t>-76651105</t>
  </si>
  <si>
    <t>4,44/1000*19,01*1,1*2</t>
  </si>
  <si>
    <t>4,44/1000*1,5*0,85*1,1*2</t>
  </si>
  <si>
    <t>63</t>
  </si>
  <si>
    <t>632452411</t>
  </si>
  <si>
    <t>Doplnění cementového potěru na mazaninách a betonových podkladech (s dodáním hmot), hlazeného dřevěným nebo ocelovým hladítkem, plochy jednotlivě přes 1 m2 do 4 m2 a tl. do 10 mm</t>
  </si>
  <si>
    <t>1589594015</t>
  </si>
  <si>
    <t>2.PP oprava</t>
  </si>
  <si>
    <t>64</t>
  </si>
  <si>
    <t>632902211</t>
  </si>
  <si>
    <t>Příprava zatvrdlého povrchu betonových mazanin pro cementový potěr cementovým mlékem s přísadou</t>
  </si>
  <si>
    <t>1602841548</t>
  </si>
  <si>
    <t>65</t>
  </si>
  <si>
    <t>635111242</t>
  </si>
  <si>
    <t>Násyp ze štěrkopísku, písku nebo kameniva pod podlahy se zhutněním z kameniva hrubého 16-32</t>
  </si>
  <si>
    <t>-484302420</t>
  </si>
  <si>
    <t xml:space="preserve">Poznámka k souboru cen:_x000d_
1. Ceny jsou určeny pro násyp vodorovný nebo ve spádu pod podlahy, mazaniny, dlažby a pro násypy na plochých střechách._x000d_
</t>
  </si>
  <si>
    <t>(2,885*1,95+3,735*3,185)*0,25</t>
  </si>
  <si>
    <t>1,8+1,025*0,25</t>
  </si>
  <si>
    <t>0,35*0,85*(6,185+1,05+0,85+1,8+0,85+1,05+0,8)</t>
  </si>
  <si>
    <t>66</t>
  </si>
  <si>
    <t>642942111</t>
  </si>
  <si>
    <t>Osazování zárubní nebo rámů kovových dveřních lisovaných nebo z úhelníků bez dveřních křídel na cementovou maltu, plochy otvoru do 2,5 m2</t>
  </si>
  <si>
    <t>240594564</t>
  </si>
  <si>
    <t xml:space="preserve">Poznámka k souboru cen:_x000d_
1. Ceny lze použít i pro osazování zárubní a rámů do stěn z prefabrikovaných dílců např. pórobetonových nebo sesazovaných, které se provádí současně nebo bezprostředně po osazení stěnových dílců; podobně platí u konstrukcí zděných přes 150 mm tloušťky, kde se osazování provádí převážně až po jejich vyzdění._x000d_
2. Ceny lze použít i pro osazení ocelových rámů na maltu určených pro zasklívání sklem profilovaným oceňované cenami katalogu 800-787 Zasklívání._x000d_
3. V cenách jsou započteny i náklady na kotvení rámů do zdiva._x000d_
4. Ceny jsou určeny pro jakýkoliv způsob provádění (např. bodovým přivařením k obnažené výztuži, uklínováním, zalitím pracen apod.)._x000d_
5. V cenách nejsou započteny náklady na dodávku zárubní nebo rámů, tyto se oceňují ve specifikaci._x000d_
6. V ceně -2951 jsou započteny náklady na usazení a vyvážení, včetně kotevního materiálu._x000d_
7. V ceně -2951 nejsou započteny náklady na připravenost stavebního otvoru, natažení jádrové a vrchní jemné omítky, tyto náklady se oceňují cenami části A04 Úpravy povrchů._x000d_
</t>
  </si>
  <si>
    <t>67</t>
  </si>
  <si>
    <t>55331152</t>
  </si>
  <si>
    <t>zárubeň ocelová pro běžné zdění hranatý profil 160 600 levá,pravá</t>
  </si>
  <si>
    <t>-730794997</t>
  </si>
  <si>
    <t>68</t>
  </si>
  <si>
    <t>55331154</t>
  </si>
  <si>
    <t>zárubeň ocelová pro běžné zdění hranatý profil 160 700 levá,pravá</t>
  </si>
  <si>
    <t>-2065693453</t>
  </si>
  <si>
    <t>69</t>
  </si>
  <si>
    <t>55331156</t>
  </si>
  <si>
    <t>zárubeň ocelová pro běžné zdění hranatý profil 160 800 levá,pravá</t>
  </si>
  <si>
    <t>922366389</t>
  </si>
  <si>
    <t>70</t>
  </si>
  <si>
    <t>55331158</t>
  </si>
  <si>
    <t>zárubeň ocelová pro běžné zdění hranatý profil 160 900 levá,pravá</t>
  </si>
  <si>
    <t>-1071744563</t>
  </si>
  <si>
    <t>71</t>
  </si>
  <si>
    <t>972386567</t>
  </si>
  <si>
    <t>4+1</t>
  </si>
  <si>
    <t>72</t>
  </si>
  <si>
    <t>55331160</t>
  </si>
  <si>
    <t>zárubeň ocelová pro běžné zdění hranatý profil 160 1100 levá,pravá</t>
  </si>
  <si>
    <t>694097542</t>
  </si>
  <si>
    <t>73</t>
  </si>
  <si>
    <t>553311591</t>
  </si>
  <si>
    <t>zárubeň ocelová pro běžné zdění hranatý profil 160 1000 levá,pravá</t>
  </si>
  <si>
    <t>-1782588426</t>
  </si>
  <si>
    <t>74</t>
  </si>
  <si>
    <t>642943111</t>
  </si>
  <si>
    <t>Osazování ocelových úhelníkových rámů s dveřními křídly na cementovou maltu, o ploše otvoru do 2,5 m2</t>
  </si>
  <si>
    <t>2118173045</t>
  </si>
  <si>
    <t xml:space="preserve">Poznámka k souboru cen:_x000d_
1. Ceny lze použít i pro osazování zárubní a rámů do stěn z prefadílců např. pórobetono- vých (Siporex) nebo sesazovaných, které se provádí současně nebo bezprostředně po osazení stěnových dílců; podobně platí u konstrukcí zděných přes 150 mm tloušťky, kde se osazování provádí převážně až po jejich vyzdění. Ceny kryjí vybetonování nadvýšeného prahu u balkónových dveří při osazování zárubní a rámů._x000d_
2. V cenách jsou započteny i náklady na kotvení rámů do zdiva._x000d_
3. Ceny jsou určeny pro jakýkoliv způsob provádění (např. bodovým přivařením k obnažené výztuži, uklínováním, zalitím pracen apod.)._x000d_
4. V cenách nejsou započteny náklady na dodávku zárubní nebo rámů, které se oceňují ve specifikaci._x000d_
</t>
  </si>
  <si>
    <t>D14</t>
  </si>
  <si>
    <t>75</t>
  </si>
  <si>
    <t>553311521</t>
  </si>
  <si>
    <t xml:space="preserve">zárubeň ocelová pro běžné zdění hranatý profil 160 600/1800 </t>
  </si>
  <si>
    <t>-280477647</t>
  </si>
  <si>
    <t>76</t>
  </si>
  <si>
    <t>642945111</t>
  </si>
  <si>
    <t>Osazování ocelových zárubní protipožárních nebo protiplynových dveří do vynechaného otvoru, s obetonováním, dveří jednokřídlových do 2,5 m2</t>
  </si>
  <si>
    <t>647584264</t>
  </si>
  <si>
    <t xml:space="preserve">Poznámka k souboru cen:_x000d_
1. Ceny jsou určeny pro jakýkoliv způsob provedení, např. s uklínováním, s případným přivařením k obnažené výztuži, se zalitím, resp. zabetonováním, včetně bednění._x000d_
2. V cenách jsou započteny i náklady na manipulační dopravu, na kotvení zárubně do zdiva._x000d_
3. V cenách není započtena dodávka zárubní, která se oceňuje ve specifikaci._x000d_
4. Vyvěšení a zavěšení dveřního křídla (křídel) je započteno v cenách za osazení._x000d_
5. Ceny lze použít i pro osazení zárubně včetně křídla (křídel), které nelze vyvěsit._x000d_
6. Kompletace zárubně s křídlem (křídly) se ocení cenami katalogu PSV 800-767 Konstrukce zámečnické - montáž._x000d_
</t>
  </si>
  <si>
    <t>D3</t>
  </si>
  <si>
    <t>77</t>
  </si>
  <si>
    <t>553311581</t>
  </si>
  <si>
    <t xml:space="preserve">zárubeň ocelová pro běžné zdění hranatý profil 160 900 levá,pravá požární </t>
  </si>
  <si>
    <t>-1910276099</t>
  </si>
  <si>
    <t>78</t>
  </si>
  <si>
    <t>642945112</t>
  </si>
  <si>
    <t>Osazování ocelových zárubní protipožárních nebo protiplynových dveří do vynechaného otvoru, s obetonováním, dveří dvoukřídlových přes 2,5 do 6,5 m2</t>
  </si>
  <si>
    <t>-1841247179</t>
  </si>
  <si>
    <t>D13</t>
  </si>
  <si>
    <t>79</t>
  </si>
  <si>
    <t>553311641</t>
  </si>
  <si>
    <t xml:space="preserve">zárubeň ocelová pro běžné zdění hranatý profil 160 1600 dvoukřídlá požární </t>
  </si>
  <si>
    <t>-1727180609</t>
  </si>
  <si>
    <t>Ostatní konstrukce a práce, bourání</t>
  </si>
  <si>
    <t>80</t>
  </si>
  <si>
    <t>941111121</t>
  </si>
  <si>
    <t>Montáž lešení řadového trubkového lehkého pracovního s podlahami s provozním zatížením tř. 3 do 200 kg/m2 šířky tř. W09 přes 0,9 do 1,2 m, výšky do 10 m</t>
  </si>
  <si>
    <t>-474471013</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</si>
  <si>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</si>
  <si>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(7,25+1,2+1,8+1,2+1,65)*3,6</t>
  </si>
  <si>
    <t>81</t>
  </si>
  <si>
    <t>941111221</t>
  </si>
  <si>
    <t>Montáž lešení řadového trubkového lehkého pracovního s podlahami s provozním zatížením tř. 3 do 200 kg/m2 Příplatek za první a každý další den použití lešení k ceně -1121</t>
  </si>
  <si>
    <t>759667499</t>
  </si>
  <si>
    <t>47,16*30*2</t>
  </si>
  <si>
    <t>82</t>
  </si>
  <si>
    <t>941111821</t>
  </si>
  <si>
    <t>Demontáž lešení řadového trubkového lehkého pracovního s podlahami s provozním zatížením tř. 3 do 200 kg/m2 šířky tř. W09 přes 0,9 do 1,2 m, výšky do 10 m</t>
  </si>
  <si>
    <t>2038924814</t>
  </si>
  <si>
    <t xml:space="preserve">Poznámka k souboru cen:_x000d_
1. Demontáž lešení řadového trubkového lehkého výšky přes 25 m se oceňuje individuálně._x000d_
</t>
  </si>
  <si>
    <t>83</t>
  </si>
  <si>
    <t>944511111</t>
  </si>
  <si>
    <t>Montáž ochranné sítě zavěšené na konstrukci lešení z textilie z umělých vláken</t>
  </si>
  <si>
    <t>-1525476941</t>
  </si>
  <si>
    <t xml:space="preserve">Poznámka k souboru cen:_x000d_
1. V cenách nejsou započteny náklady na lešení potřebné pro zavěšení sítí; toto lešení se oceňuje příslušnými cenami lešení._x000d_
</t>
  </si>
  <si>
    <t>84</t>
  </si>
  <si>
    <t>944511211</t>
  </si>
  <si>
    <t>Montáž ochranné sítě Příplatek za první a každý další den použití sítě k ceně -1111</t>
  </si>
  <si>
    <t>-175624750</t>
  </si>
  <si>
    <t>85</t>
  </si>
  <si>
    <t>944511811</t>
  </si>
  <si>
    <t>Demontáž ochranné sítě zavěšené na konstrukci lešení z textilie z umělých vláken</t>
  </si>
  <si>
    <t>272690196</t>
  </si>
  <si>
    <t>86</t>
  </si>
  <si>
    <t>949101111</t>
  </si>
  <si>
    <t>Lešení pomocné pracovní pro objekty pozemních staveb pro zatížení do 150 kg/m2, o výšce lešeňové podlahy do 1,9 m</t>
  </si>
  <si>
    <t>1645045154</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</si>
  <si>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</si>
  <si>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19,01+277,34+43+100,8</t>
  </si>
  <si>
    <t>87</t>
  </si>
  <si>
    <t>952901111</t>
  </si>
  <si>
    <t>Vyčištění budov nebo objektů před předáním do užívání budov bytové nebo občanské výstavby, světlé výšky podlaží do 4 m</t>
  </si>
  <si>
    <t>1132479605</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</si>
  <si>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</si>
  <si>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88,28+358,71+26,55+20,23+28,24</t>
  </si>
  <si>
    <t>88</t>
  </si>
  <si>
    <t>953312122</t>
  </si>
  <si>
    <t>Vložky svislé do dilatačních spár z polystyrenových desek extrudovaných včetně dodání a osazení, v jakémkoliv zdivu přes 10 do 20 mm</t>
  </si>
  <si>
    <t>-1079559542</t>
  </si>
  <si>
    <t>0,5*1*2</t>
  </si>
  <si>
    <t>89</t>
  </si>
  <si>
    <t>953943113</t>
  </si>
  <si>
    <t>Osazování drobných kovových předmětů výrobků ostatních jinde neuvedených do vynechaných či vysekaných kapes zdiva, se zajištěním polohy se zalitím maltou cementovou, hmotnosti přes 5 do 15 kg/kus</t>
  </si>
  <si>
    <t>-549795521</t>
  </si>
  <si>
    <t xml:space="preserve">Poznámka k souboru cen:_x000d_
1. V cenách nejsou započteny náklady na dodávku kovových předmětů; tyto se oceňují ve specifikaci. Ztratné se nestanoví._x000d_
2. Cenu -2841 lze použít pro osazení rámu pod pružinový (roštový) ocelový základ např. domovních praček, odstředivek, ždímaček, motorových zařízení, ventilátorů apod._x000d_
3. Cena -2851 je určena pro zednické osazení zábradlí ze samostatných dílů nevyžadující samostatnou montáž._x000d_
4. Ceny platí za každé zalití._x000d_
</t>
  </si>
  <si>
    <t>3+2</t>
  </si>
  <si>
    <t>poz.V7a,V7b</t>
  </si>
  <si>
    <t>90</t>
  </si>
  <si>
    <t>44932112</t>
  </si>
  <si>
    <t xml:space="preserve">přístroj hasicí ruční práškový  21A </t>
  </si>
  <si>
    <t>-1298882868</t>
  </si>
  <si>
    <t>91</t>
  </si>
  <si>
    <t>449322101</t>
  </si>
  <si>
    <t xml:space="preserve">přístroj hasicí ruční CP2  55B </t>
  </si>
  <si>
    <t>-1851350932</t>
  </si>
  <si>
    <t>92</t>
  </si>
  <si>
    <t>953961114</t>
  </si>
  <si>
    <t>Kotvy chemické s vyvrtáním otvoru do betonu, železobetonu nebo tvrdého kamene tmel, velikost M 16, hloubka 125 mm</t>
  </si>
  <si>
    <t>288647056</t>
  </si>
  <si>
    <t xml:space="preserve">Poznámka k souboru cen:_x000d_
1. V cenách 953 96-11 a 953 96-12 jsou započteny i náklady na:_x000d_
a) rozměření, vrtání a spotřebu vrtáků. Pro velikost M 8 až M 30 jsou započteny náklady na vrtání příklepovými vrtáky, pro velikost M 33 až M 39 diamantovými korunkami,_x000d_
b) vyfoukání otvoru, přípravu kotev k uložení do otvorů, vyplnění kotevních otvorů tmelem nebo chemickou patronou včetně dodávky materiálu._x000d_
2. V cenách 953 96-51.. jsou započteny i náklady na dodání a zasunutí kotevního šroubu do otvoru vyplněného chemickým tmelem nebo patronou a dotažení matice._x000d_
</t>
  </si>
  <si>
    <t>93</t>
  </si>
  <si>
    <t>31197006</t>
  </si>
  <si>
    <t>tyč závitová Pz 4.6 M16</t>
  </si>
  <si>
    <t>-361997536</t>
  </si>
  <si>
    <t>9*0,5</t>
  </si>
  <si>
    <t>94</t>
  </si>
  <si>
    <t>962031132</t>
  </si>
  <si>
    <t>Bourání příček z cihel, tvárnic nebo příčkovek z cihel pálených, plných nebo dutých na maltu vápennou nebo vápenocementovou, tl. do 100 mm</t>
  </si>
  <si>
    <t>-234246774</t>
  </si>
  <si>
    <t>3,3*(3,7+1*2+1,35+1,7+1,15+0,65+1,15+0,9+1,65*2+0,95+0,8+3,55+0,8)</t>
  </si>
  <si>
    <t>95</t>
  </si>
  <si>
    <t>962031133</t>
  </si>
  <si>
    <t>Bourání příček z cihel, tvárnic nebo příčkovek z cihel pálených, plných nebo dutých na maltu vápennou nebo vápenocementovou, tl. do 150 mm</t>
  </si>
  <si>
    <t>-169795332</t>
  </si>
  <si>
    <t>(3,15+0,15)*(7,2+1,7+3,15+3,2+3,75)</t>
  </si>
  <si>
    <t>96</t>
  </si>
  <si>
    <t>965042141</t>
  </si>
  <si>
    <t>Bourání mazanin betonových nebo z litého asfaltu tl. do 100 mm, plochy přes 4 m2</t>
  </si>
  <si>
    <t>1992642159</t>
  </si>
  <si>
    <t>S2.29</t>
  </si>
  <si>
    <t>97</t>
  </si>
  <si>
    <t>965042241</t>
  </si>
  <si>
    <t>Bourání mazanin betonových nebo z litého asfaltu tl. přes 100 mm, plochy přes 4 m2</t>
  </si>
  <si>
    <t>-759373617</t>
  </si>
  <si>
    <t>(48,4*2,3)*0,16</t>
  </si>
  <si>
    <t>S1.64,1.51</t>
  </si>
  <si>
    <t>(7,3*3,3)*0,16</t>
  </si>
  <si>
    <t>S1.57a, 1.57b,1.57,1.67a</t>
  </si>
  <si>
    <t>98</t>
  </si>
  <si>
    <t>965081213</t>
  </si>
  <si>
    <t>Bourání podlah z dlaždic bez podkladního lože nebo mazaniny, s jakoukoliv výplní spár keramických nebo xylolitových tl. do 10 mm, plochy přes 1 m2</t>
  </si>
  <si>
    <t>-1623158287</t>
  </si>
  <si>
    <t xml:space="preserve">Poznámka k souboru cen:_x000d_
1. Odsekání soklíků se oceňuje cenami souboru cen 965 08._x000d_
</t>
  </si>
  <si>
    <t>100,8+12,23</t>
  </si>
  <si>
    <t>S1.64,1.51,1.57a,1.57b,1.58,1.67a</t>
  </si>
  <si>
    <t>1,5*1,2+1,3*2,85</t>
  </si>
  <si>
    <t>S1.43,1.39</t>
  </si>
  <si>
    <t>99</t>
  </si>
  <si>
    <t>968062375</t>
  </si>
  <si>
    <t>Vybourání dřevěných rámů oken s křídly, dveřních zárubní, vrat, stěn, ostění nebo obkladů rámů oken s křídly zdvojených, plochy do 2 m2</t>
  </si>
  <si>
    <t>1419608470</t>
  </si>
  <si>
    <t xml:space="preserve">Poznámka k souboru cen:_x000d_
1. V cenách -2244 až -2747 jsou započteny i náklady na vyvěšení křídel._x000d_
</t>
  </si>
  <si>
    <t>1,2*1,4*5</t>
  </si>
  <si>
    <t>100</t>
  </si>
  <si>
    <t>968072455</t>
  </si>
  <si>
    <t>Vybourání kovových rámů oken s křídly, dveřních zárubní, vrat, stěn, ostění nebo obkladů dveřních zárubní, plochy do 2 m2</t>
  </si>
  <si>
    <t>1828902076</t>
  </si>
  <si>
    <t xml:space="preserve">Poznámka k souboru cen:_x000d_
1. V cenách -2244 až -2559 jsou započteny i náklady na vyvěšení křídel._x000d_
2. Cenou -2641 se oceňuje i vybourání nosné ocelové konstrukce pro sádrokartonové příčky._x000d_
</t>
  </si>
  <si>
    <t>0,9*2*13</t>
  </si>
  <si>
    <t>0,7*2*11</t>
  </si>
  <si>
    <t>0,8*2*3</t>
  </si>
  <si>
    <t>101</t>
  </si>
  <si>
    <t>968072456</t>
  </si>
  <si>
    <t>Vybourání kovových rámů oken s křídly, dveřních zárubní, vrat, stěn, ostění nebo obkladů dveřních zárubní, plochy přes 2 m2</t>
  </si>
  <si>
    <t>-1146213543</t>
  </si>
  <si>
    <t>2,1*1,97</t>
  </si>
  <si>
    <t>1,8*1,97</t>
  </si>
  <si>
    <t>102</t>
  </si>
  <si>
    <t>-672069736</t>
  </si>
  <si>
    <t>2,1*2</t>
  </si>
  <si>
    <t>poz D 16</t>
  </si>
  <si>
    <t>103</t>
  </si>
  <si>
    <t>971033331</t>
  </si>
  <si>
    <t>Vybourání otvorů ve zdivu základovém nebo nadzákladovém z cihel, tvárnic, příčkovek z cihel pálených na maltu vápennou nebo vápenocementovou plochy do 0,09 m2, tl. do 150 mm</t>
  </si>
  <si>
    <t>-1530472255</t>
  </si>
  <si>
    <t>5+4</t>
  </si>
  <si>
    <t>104</t>
  </si>
  <si>
    <t>971033341</t>
  </si>
  <si>
    <t>Vybourání otvorů ve zdivu základovém nebo nadzákladovém z cihel, tvárnic, příčkovek z cihel pálených na maltu vápennou nebo vápenocementovou plochy do 0,09 m2, tl. do 300 mm</t>
  </si>
  <si>
    <t>780554737</t>
  </si>
  <si>
    <t>105</t>
  </si>
  <si>
    <t>2083795201</t>
  </si>
  <si>
    <t>106</t>
  </si>
  <si>
    <t>971033361</t>
  </si>
  <si>
    <t>Vybourání otvorů ve zdivu základovém nebo nadzákladovém z cihel, tvárnic, příčkovek z cihel pálených na maltu vápennou nebo vápenocementovou plochy do 0,09 m2, tl. do 600 mm</t>
  </si>
  <si>
    <t>-911903554</t>
  </si>
  <si>
    <t>107</t>
  </si>
  <si>
    <t>971033431</t>
  </si>
  <si>
    <t>Vybourání otvorů ve zdivu základovém nebo nadzákladovém z cihel, tvárnic, příčkovek z cihel pálených na maltu vápennou nebo vápenocementovou plochy do 0,25 m2, tl. do 150 mm</t>
  </si>
  <si>
    <t>-1662038782</t>
  </si>
  <si>
    <t>otv.500/400</t>
  </si>
  <si>
    <t>otv.700/300</t>
  </si>
  <si>
    <t>otv.600/500</t>
  </si>
  <si>
    <t>pro vzt</t>
  </si>
  <si>
    <t>108</t>
  </si>
  <si>
    <t>971033461</t>
  </si>
  <si>
    <t>Vybourání otvorů ve zdivu základovém nebo nadzákladovém z cihel, tvárnic, příčkovek z cihel pálených na maltu vápennou nebo vápenocementovou plochy do 0,25 m2, tl. do 600 mm</t>
  </si>
  <si>
    <t>-892947585</t>
  </si>
  <si>
    <t>otv 600/500</t>
  </si>
  <si>
    <t>otv 500</t>
  </si>
  <si>
    <t>otv 600/300</t>
  </si>
  <si>
    <t>109</t>
  </si>
  <si>
    <t>971033521</t>
  </si>
  <si>
    <t>Vybourání otvorů ve zdivu základovém nebo nadzákladovém z cihel, tvárnic, příčkovek z cihel pálených na maltu vápennou nebo vápenocementovou plochy do 1 m2, tl. do 100 mm</t>
  </si>
  <si>
    <t>272370779</t>
  </si>
  <si>
    <t>0,3*0,3*3</t>
  </si>
  <si>
    <t>0,7*0,5*3</t>
  </si>
  <si>
    <t>1.PP</t>
  </si>
  <si>
    <t>0,3*0,3*2</t>
  </si>
  <si>
    <t>0,6*0,3</t>
  </si>
  <si>
    <t>110</t>
  </si>
  <si>
    <t>971033531</t>
  </si>
  <si>
    <t>Vybourání otvorů ve zdivu základovém nebo nadzákladovém z cihel, tvárnic, příčkovek z cihel pálených na maltu vápennou nebo vápenocementovou plochy do 1 m2, tl. do 150 mm</t>
  </si>
  <si>
    <t>-1281731896</t>
  </si>
  <si>
    <t>0,4*0,4</t>
  </si>
  <si>
    <t>0,6*0,5*2</t>
  </si>
  <si>
    <t>111</t>
  </si>
  <si>
    <t>971033561</t>
  </si>
  <si>
    <t>Vybourání otvorů ve zdivu základovém nebo nadzákladovém z cihel, tvárnic, příčkovek z cihel pálených na maltu vápennou nebo vápenocementovou plochy do 1 m2, tl. do 600 mm</t>
  </si>
  <si>
    <t>1793328372</t>
  </si>
  <si>
    <t>otv 700/500</t>
  </si>
  <si>
    <t>otv,1300/100</t>
  </si>
  <si>
    <t>112</t>
  </si>
  <si>
    <t>971033621</t>
  </si>
  <si>
    <t>Vybourání otvorů ve zdivu základovém nebo nadzákladovém z cihel, tvárnic, příčkovek z cihel pálených na maltu vápennou nebo vápenocementovou plochy do 4 m2, tl. do 100 mm</t>
  </si>
  <si>
    <t>-2139291262</t>
  </si>
  <si>
    <t>1,2*2,1</t>
  </si>
  <si>
    <t>113</t>
  </si>
  <si>
    <t>-863009941</t>
  </si>
  <si>
    <t>otvory v příčkách</t>
  </si>
  <si>
    <t>114</t>
  </si>
  <si>
    <t>971033631</t>
  </si>
  <si>
    <t>Vybourání otvorů ve zdivu základovém nebo nadzákladovém z cihel, tvárnic, příčkovek z cihel pálených na maltu vápennou nebo vápenocementovou plochy do 4 m2, tl. do 150 mm</t>
  </si>
  <si>
    <t>-1909765329</t>
  </si>
  <si>
    <t>1,2*2,1*(2+1)</t>
  </si>
  <si>
    <t>1,2*2,1*2</t>
  </si>
  <si>
    <t>(1,2*2,1-0,7*2)</t>
  </si>
  <si>
    <t>115</t>
  </si>
  <si>
    <t>1010506509</t>
  </si>
  <si>
    <t>1,1*2,1*4</t>
  </si>
  <si>
    <t>116</t>
  </si>
  <si>
    <t>971033651</t>
  </si>
  <si>
    <t>Vybourání otvorů ve zdivu základovém nebo nadzákladovém z cihel, tvárnic, příčkovek z cihel pálených na maltu vápennou nebo vápenocementovou plochy do 4 m2, tl. do 600 mm</t>
  </si>
  <si>
    <t>123989040</t>
  </si>
  <si>
    <t>1,3*2,1*0,5</t>
  </si>
  <si>
    <t>1,3*2,1*0,6</t>
  </si>
  <si>
    <t>117</t>
  </si>
  <si>
    <t>972054491</t>
  </si>
  <si>
    <t>Vybourání otvorů ve stropech nebo klenbách železobetonových bez odstranění podlahy a násypu, plochy do 1 m2, tl. přes 80 mm</t>
  </si>
  <si>
    <t>441794205</t>
  </si>
  <si>
    <t>2,4*0,5*0,3</t>
  </si>
  <si>
    <t>118</t>
  </si>
  <si>
    <t>974031164</t>
  </si>
  <si>
    <t>Vysekání rýh ve zdivu cihelném na maltu vápennou nebo vápenocementovou do hl. 100 mm a šířky do 200 mm</t>
  </si>
  <si>
    <t>-1848993710</t>
  </si>
  <si>
    <t>2,7*29</t>
  </si>
  <si>
    <t>119</t>
  </si>
  <si>
    <t>974031664</t>
  </si>
  <si>
    <t>Vysekání rýh ve zdivu cihelném na maltu vápennou nebo vápenocementovou pro vtahování nosníků do zdí, před vybouráním otvoru do hl. 150 mm, při v. nosníku do 150 mm</t>
  </si>
  <si>
    <t>32630318</t>
  </si>
  <si>
    <t>2,4*4+2,6*3</t>
  </si>
  <si>
    <t>1,5*3*6</t>
  </si>
  <si>
    <t>1,2+2</t>
  </si>
  <si>
    <t>1,5*12</t>
  </si>
  <si>
    <t>120</t>
  </si>
  <si>
    <t>974042557</t>
  </si>
  <si>
    <t>Vysekání rýh v betonové nebo jiné monolitické dlažbě s betonovým podkladem do hl. 100 mm a šířky do 300 mm</t>
  </si>
  <si>
    <t>-723585566</t>
  </si>
  <si>
    <t>0,3*(4+4+4+3+10)</t>
  </si>
  <si>
    <t>121</t>
  </si>
  <si>
    <t>978011141</t>
  </si>
  <si>
    <t>Otlučení vápenných nebo vápenocementových omítek vnitřních ploch stropů, v rozsahu přes 10 do 30 %</t>
  </si>
  <si>
    <t>-690251768</t>
  </si>
  <si>
    <t xml:space="preserve">Poznámka k souboru cen:_x000d_
1. Položky lze použít i pro ocenění otlučení sádrových, hliněných apod. vnitřních omítek._x000d_
</t>
  </si>
  <si>
    <t>dle oprav om.stropů</t>
  </si>
  <si>
    <t>122</t>
  </si>
  <si>
    <t>978011191</t>
  </si>
  <si>
    <t>Otlučení vápenných nebo vápenocementových omítek vnitřních ploch stropů, v rozsahu přes 50 do 100 %</t>
  </si>
  <si>
    <t>2071416267</t>
  </si>
  <si>
    <t>57,68</t>
  </si>
  <si>
    <t>dle nových omítek</t>
  </si>
  <si>
    <t>123</t>
  </si>
  <si>
    <t>978013141</t>
  </si>
  <si>
    <t>Otlučení vápenných nebo vápenocementových omítek vnitřních ploch stěn s vyškrabáním spar, s očištěním zdiva, v rozsahu přes 10 do 30 %</t>
  </si>
  <si>
    <t>1744268444</t>
  </si>
  <si>
    <t>131,04</t>
  </si>
  <si>
    <t>dle oprav</t>
  </si>
  <si>
    <t>124</t>
  </si>
  <si>
    <t>978013191</t>
  </si>
  <si>
    <t>Otlučení vápenných nebo vápenocementových omítek vnitřních ploch stěn s vyškrabáním spar, s očištěním zdiva, v rozsahu přes 50 do 100 %</t>
  </si>
  <si>
    <t>-150713014</t>
  </si>
  <si>
    <t>3,2*(3,25+6,7)</t>
  </si>
  <si>
    <t>3,2*(3,5+3,7)*2</t>
  </si>
  <si>
    <t>3,2*(3,45+3,65*2)</t>
  </si>
  <si>
    <t>m.č.1.36,1.37,1.40</t>
  </si>
  <si>
    <t>3,2*(3,45+5,9)*2*2</t>
  </si>
  <si>
    <t>m.č.1.43a,b</t>
  </si>
  <si>
    <t>m. 1.38,1.39,1.41,1.42</t>
  </si>
  <si>
    <t>3,2*(3,45+3,65*2)*2*2</t>
  </si>
  <si>
    <t>3,2*(1,3+2)*2</t>
  </si>
  <si>
    <t>3,2*(2,1*2+2*2)</t>
  </si>
  <si>
    <t>3,2*(5,9+3,55)*2</t>
  </si>
  <si>
    <t>m 1.50</t>
  </si>
  <si>
    <t>3,2*(3,35+5,9+3,35+2,25)</t>
  </si>
  <si>
    <t>3,2*(4,29+5,9+3,35+3,24+2)</t>
  </si>
  <si>
    <t>3,2*(1,35+2,85)*2</t>
  </si>
  <si>
    <t>m.č.1.61</t>
  </si>
  <si>
    <t>3,2*(2,65+6,7)*2</t>
  </si>
  <si>
    <t>schody</t>
  </si>
  <si>
    <t>-(1,2*1,75*21)</t>
  </si>
  <si>
    <t>-(1,2*1,4*12)-1,184*1,4-0,9*2</t>
  </si>
  <si>
    <t>otvory vnější</t>
  </si>
  <si>
    <t>0,35*(1,2+1,75*2)*21</t>
  </si>
  <si>
    <t>0,35*(1,2+1,4*2)*13</t>
  </si>
  <si>
    <t>0,35*(0,9+2,2*2)</t>
  </si>
  <si>
    <t>0,35*(2,45+2,2*2)</t>
  </si>
  <si>
    <t>0,35*(1,6+2*2)</t>
  </si>
  <si>
    <t>0,35*(1,8+2*2+1,2)</t>
  </si>
  <si>
    <t>0,35*(1,2+2*2)</t>
  </si>
  <si>
    <t>3,2*(21,3+3,5+3,3+11+2,35+11,5+2,4+18,9)</t>
  </si>
  <si>
    <t>-1,1*2*8-0,9*2*6-1*2*2</t>
  </si>
  <si>
    <t>3,2*(3,965+3,98)*2</t>
  </si>
  <si>
    <t>3,2*(1,4+3,165*2)</t>
  </si>
  <si>
    <t>m.č.1.65,1.66</t>
  </si>
  <si>
    <t>3,2*(5,21*2+3,165)</t>
  </si>
  <si>
    <t>3,2*2*2</t>
  </si>
  <si>
    <t>3,2*1,5</t>
  </si>
  <si>
    <t>3,2*(3,65+3,315+0,15)</t>
  </si>
  <si>
    <t>-2,45*2</t>
  </si>
  <si>
    <t>3,2*(3,165+3,24)*2</t>
  </si>
  <si>
    <t>m.č.1.57b,1.57a,1.56</t>
  </si>
  <si>
    <t>3.2*(0,8*2+2,365*2)</t>
  </si>
  <si>
    <t>3,2*(3,165+3,4)*2*2</t>
  </si>
  <si>
    <t>3,2*(3,165+3,45)*2</t>
  </si>
  <si>
    <t>m.č.1.55,1.54,1.53</t>
  </si>
  <si>
    <t>3,2*(3,3+3,165)-0,9*2</t>
  </si>
  <si>
    <t>3,2*(1,94*2+3,165)</t>
  </si>
  <si>
    <t>3,2*(1,52+1,2)*2</t>
  </si>
  <si>
    <t>m.č.1,52 a,b,c</t>
  </si>
  <si>
    <t>3,2*(4,8*2+3,735)-1,6*2</t>
  </si>
  <si>
    <t>3,2*(5,1*2+1,6)</t>
  </si>
  <si>
    <t>3,35*(4,65+4,4)*2</t>
  </si>
  <si>
    <t>2.PP S2.29</t>
  </si>
  <si>
    <t>997</t>
  </si>
  <si>
    <t>Přesun sutě</t>
  </si>
  <si>
    <t>125</t>
  </si>
  <si>
    <t>997013154</t>
  </si>
  <si>
    <t>Vnitrostaveništní doprava suti a vybouraných hmot vodorovně do 50 m svisle s omezením mechanizace pro budovy a haly výšky přes 12 do 15 m</t>
  </si>
  <si>
    <t>-2135771345</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</si>
  <si>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</si>
  <si>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126</t>
  </si>
  <si>
    <t>997013501</t>
  </si>
  <si>
    <t>Odvoz suti a vybouraných hmot na skládku nebo meziskládku se složením, na vzdálenost do 1 km</t>
  </si>
  <si>
    <t>1614870060</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</si>
  <si>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</si>
  <si>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127</t>
  </si>
  <si>
    <t>997013509</t>
  </si>
  <si>
    <t>Odvoz suti a vybouraných hmot na skládku nebo meziskládku se složením, na vzdálenost Příplatek k ceně za každý další i započatý 1 km přes 1 km</t>
  </si>
  <si>
    <t>972886856</t>
  </si>
  <si>
    <t>248,25*14</t>
  </si>
  <si>
    <t>128</t>
  </si>
  <si>
    <t>997013801</t>
  </si>
  <si>
    <t>Poplatek za uložení stavebního odpadu na skládce (skládkovné) z prostého betonu zatříděného do Katalogu odpadů pod kódem 170 101</t>
  </si>
  <si>
    <t>-1623042818</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</si>
  <si>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</si>
  <si>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17,985*2,2+7,5*0,066+1,214*2,2</t>
  </si>
  <si>
    <t>129</t>
  </si>
  <si>
    <t>997013803</t>
  </si>
  <si>
    <t>Poplatek za uložení stavebního odpadu na skládce (skládkovné) cihelného zatříděného do Katalogu odpadů pod kódem 170 102</t>
  </si>
  <si>
    <t>1724220119</t>
  </si>
  <si>
    <t>248,25-42,733-0,319-1,065</t>
  </si>
  <si>
    <t>130</t>
  </si>
  <si>
    <t>997013811</t>
  </si>
  <si>
    <t>Poplatek za uložení stavebního odpadu na skládce (skládkovné) dřevěného zatříděného do Katalogu odpadů pod kódem 170 201</t>
  </si>
  <si>
    <t>977671964</t>
  </si>
  <si>
    <t>8,4*0,038</t>
  </si>
  <si>
    <t>131</t>
  </si>
  <si>
    <t>997013813</t>
  </si>
  <si>
    <t>Poplatek za uložení stavebního odpadu na skládce (skládkovné) z plastických hmot zatříděného do Katalogu odpadů pod kódem 170 203</t>
  </si>
  <si>
    <t>-515459330</t>
  </si>
  <si>
    <t>355,085*0,003</t>
  </si>
  <si>
    <t>PVC</t>
  </si>
  <si>
    <t>998</t>
  </si>
  <si>
    <t>Přesun hmot</t>
  </si>
  <si>
    <t>132</t>
  </si>
  <si>
    <t>998017003</t>
  </si>
  <si>
    <t>Přesun hmot pro budovy občanské výstavby, bydlení, výrobu a služby s omezením mechanizace vodorovná dopravní vzdálenost do 100 m pro budovy s jakoukoliv nosnou konstrukcí výšky přes 12 do 24 m</t>
  </si>
  <si>
    <t>563485211</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</si>
  <si>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</si>
  <si>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</si>
  <si>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</si>
  <si>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</si>
  <si>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</si>
  <si>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133</t>
  </si>
  <si>
    <t>711111001</t>
  </si>
  <si>
    <t>Provedení izolace proti zemní vlhkosti natěradly a tmely za studena na ploše vodorovné V nátěrem penetračním</t>
  </si>
  <si>
    <t>-1543660019</t>
  </si>
  <si>
    <t xml:space="preserve">Poznámka k souboru cen:_x000d_
1. Izolace plochy jednotlivě do 10 m2 se oceňují skladebně cenou příslušné izolace a cenou 711 19-9095 Příplatek za plochu do 10 m2._x000d_
</t>
  </si>
  <si>
    <t>134</t>
  </si>
  <si>
    <t>11163150</t>
  </si>
  <si>
    <t>lak penetrační asfaltový</t>
  </si>
  <si>
    <t>-454139353</t>
  </si>
  <si>
    <t>23,94*0,0003 'Přepočtené koeficientem množství</t>
  </si>
  <si>
    <t>135</t>
  </si>
  <si>
    <t>711141559</t>
  </si>
  <si>
    <t>Provedení izolace proti zemní vlhkosti pásy přitavením NAIP na ploše vodorovné V</t>
  </si>
  <si>
    <t>-415573539</t>
  </si>
  <si>
    <t xml:space="preserve">Poznámka k souboru cen:_x000d_
1. Izolace plochy jednotlivě do 10 m2 se oceňují skladebně cenou příslušné izolace a cenou 711 19-9097 Příplatek za plochu do 10 m2._x000d_
</t>
  </si>
  <si>
    <t>3,735*3,685</t>
  </si>
  <si>
    <t>3,385*2,45</t>
  </si>
  <si>
    <t>1,8*1,05</t>
  </si>
  <si>
    <t>136</t>
  </si>
  <si>
    <t>62836109</t>
  </si>
  <si>
    <t>pás asfaltový natavitelný oxidovaný tl. 3,5mm s vložkou z hliníkové fólie / hliníkové fólie s textilií, se spalitelnou PE folií nebo jemnozrnným minerálním posypem</t>
  </si>
  <si>
    <t>-215104208</t>
  </si>
  <si>
    <t>23,946*1,15 'Přepočtené koeficientem množství</t>
  </si>
  <si>
    <t>137</t>
  </si>
  <si>
    <t>998711103</t>
  </si>
  <si>
    <t>Přesun hmot pro izolace proti vodě, vlhkosti a plynům stanovený z hmotnosti přesunovaného materiálu vodorovná dopravní vzdálenost do 50 m v objektech výšky přes 12 do 60 m</t>
  </si>
  <si>
    <t>1644131381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</si>
  <si>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</si>
  <si>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138</t>
  </si>
  <si>
    <t>998711181</t>
  </si>
  <si>
    <t>Přesun hmot pro izolace proti vodě, vlhkosti a plynům stanovený z hmotnosti přesunovaného materiálu Příplatek k cenám za přesun prováděný bez použití mechanizace pro jakoukoliv výšku objektu</t>
  </si>
  <si>
    <t>2113511686</t>
  </si>
  <si>
    <t>712</t>
  </si>
  <si>
    <t>Povlakové krytiny</t>
  </si>
  <si>
    <t>139</t>
  </si>
  <si>
    <t>712341559</t>
  </si>
  <si>
    <t>Provedení povlakové krytiny střech plochých do 10° pásy přitavením NAIP v plné ploše</t>
  </si>
  <si>
    <t>129249537</t>
  </si>
  <si>
    <t xml:space="preserve">Poznámka k souboru cen:_x000d_
1. Povlakové krytiny střech jednotlivě do 10 m2 se oceňují skladebně cenou příslušné izolace a cenou 712 39-9097 Příplatek za plochu do 10 m2._x000d_
</t>
  </si>
  <si>
    <t>140</t>
  </si>
  <si>
    <t>62836110</t>
  </si>
  <si>
    <t>pás asfaltový natavitelný oxidovaný tl. 4mm s vložkou z hliníkové fólie / hliníkové fólie s textilií, se spalitelnou PE folií nebo jemnozrnným minerálním posypem</t>
  </si>
  <si>
    <t>-2136688344</t>
  </si>
  <si>
    <t>28,15*1,15 'Přepočtené koeficientem množství</t>
  </si>
  <si>
    <t>141</t>
  </si>
  <si>
    <t>712591588</t>
  </si>
  <si>
    <t>Provedení povlakové krytiny střech – ostatní práce přibitím pásů AIP, NAIP nebo fólie hřebíky (drátěnkami)</t>
  </si>
  <si>
    <t>758502843</t>
  </si>
  <si>
    <t xml:space="preserve">Poznámka k souboru cen:_x000d_
1. Cenami -9095 až -9097 nelze oceňovat opravy a údržbu povlakové krytiny._x000d_
</t>
  </si>
  <si>
    <t>142</t>
  </si>
  <si>
    <t>62833158</t>
  </si>
  <si>
    <t>pás asfaltový natavitelný oxidovaný tl. 4mm typu G200 S40 s vložkou ze skleněné tkaniny, s jemnozrnným minerálním posypem</t>
  </si>
  <si>
    <t>-728343036</t>
  </si>
  <si>
    <t>143</t>
  </si>
  <si>
    <t>998712103</t>
  </si>
  <si>
    <t>Přesun hmot pro povlakové krytiny stanovený z hmotnosti přesunovaného materiálu vodorovná dopravní vzdálenost do 50 m v objektech výšky přes 12 do 24 m</t>
  </si>
  <si>
    <t>252736377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</si>
  <si>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</si>
  <si>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144</t>
  </si>
  <si>
    <t>998712181</t>
  </si>
  <si>
    <t>Přesun hmot pro povlakové krytiny stanovený z hmotnosti přesunovaného materiálu Příplatek k cenám za přesun prováděný bez použití mechanizace pro jakoukoliv výšku objektu</t>
  </si>
  <si>
    <t>-1867286205</t>
  </si>
  <si>
    <t>713</t>
  </si>
  <si>
    <t>Izolace tepelné</t>
  </si>
  <si>
    <t>145</t>
  </si>
  <si>
    <t>713111121</t>
  </si>
  <si>
    <t>Montáž tepelné izolace stropů rohožemi, pásy, dílci, deskami, bloky (izolační materiál ve specifikaci) rovných spodem s uchycením (drátem, páskou apod.) 2 x</t>
  </si>
  <si>
    <t>-795959170</t>
  </si>
  <si>
    <t>(7,235-2,5-1)*3,69</t>
  </si>
  <si>
    <t>2,5*3,39</t>
  </si>
  <si>
    <t>1*2,3</t>
  </si>
  <si>
    <t>střecha strojovny</t>
  </si>
  <si>
    <t>146</t>
  </si>
  <si>
    <t>63151504</t>
  </si>
  <si>
    <t>deska tepelně izolační minerální plochých střech nepochozích vrchní vrstva λ=0,038-0,039 tl 120mm</t>
  </si>
  <si>
    <t>140851859</t>
  </si>
  <si>
    <t>24,557*1,02 'Přepočtené koeficientem množství</t>
  </si>
  <si>
    <t>147</t>
  </si>
  <si>
    <t>63151472</t>
  </si>
  <si>
    <t>deska tepelně izolační minerální plochých střech nepochozích spodní vrstva λ=0,038-0,039 tl 120mm</t>
  </si>
  <si>
    <t>1398563314</t>
  </si>
  <si>
    <t>148</t>
  </si>
  <si>
    <t>713121121</t>
  </si>
  <si>
    <t>Montáž tepelné izolace podlah rohožemi, pásy, deskami, dílci, bloky (izolační materiál ve specifikaci) kladenými volně dvouvrstvá</t>
  </si>
  <si>
    <t>-1387887804</t>
  </si>
  <si>
    <t xml:space="preserve">Poznámka k souboru cen:_x000d_
1. Množství tepelné izolace podlah okrajovými pásky k ceně -1211 se určuje v m projektované délky obložení (bez přesahů) na obvodu podlahy._x000d_
</t>
  </si>
  <si>
    <t>19,01</t>
  </si>
  <si>
    <t>149</t>
  </si>
  <si>
    <t>28372303</t>
  </si>
  <si>
    <t>deska EPS 100 pro trvalé zatížení v tlaku (max. 2000 kg/m2) tl 40mm</t>
  </si>
  <si>
    <t>-1064713557</t>
  </si>
  <si>
    <t>19,01*2*1,02</t>
  </si>
  <si>
    <t>2 vrstvy</t>
  </si>
  <si>
    <t>150</t>
  </si>
  <si>
    <t>-1314962289</t>
  </si>
  <si>
    <t>38,4*2,3</t>
  </si>
  <si>
    <t>7,3*3,3</t>
  </si>
  <si>
    <t>151</t>
  </si>
  <si>
    <t>-696233103</t>
  </si>
  <si>
    <t>112,41*2,04 'Přepočtené koeficientem množství</t>
  </si>
  <si>
    <t>152</t>
  </si>
  <si>
    <t>998713103</t>
  </si>
  <si>
    <t>Přesun hmot pro izolace tepelné stanovený z hmotnosti přesunovaného materiálu vodorovná dopravní vzdálenost do 50 m v objektech výšky přes 12 m do 24 m</t>
  </si>
  <si>
    <t>614366997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</si>
  <si>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</si>
  <si>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153</t>
  </si>
  <si>
    <t>998713181</t>
  </si>
  <si>
    <t>Přesun hmot pro izolace tepelné stanovený z hmotnosti přesunovaného materiálu Příplatek k cenám za přesun prováděný bez použití mechanizace pro jakoukoliv výšku objektu</t>
  </si>
  <si>
    <t>-1798531084</t>
  </si>
  <si>
    <t>715</t>
  </si>
  <si>
    <t>Izolace proti chemickým vlivům</t>
  </si>
  <si>
    <t>154</t>
  </si>
  <si>
    <t>71529100R3</t>
  </si>
  <si>
    <t>Provedení izolace akrylátovou pryskyřicí</t>
  </si>
  <si>
    <t>1791414259</t>
  </si>
  <si>
    <t>155</t>
  </si>
  <si>
    <t>998715103</t>
  </si>
  <si>
    <t>Přesun hmot pro izolace proti chemickým vlivům stanovený z hmotnosti přesunovaného materiálu vodorovná dopravní vzdálenost do 50 m v objektech výšky přes 12 do 24 m</t>
  </si>
  <si>
    <t>1961127755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</si>
  <si>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</si>
  <si>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156</t>
  </si>
  <si>
    <t>998715181</t>
  </si>
  <si>
    <t>Přesun hmot pro izolace proti chemickým vlivům stanovený z hmotnosti přesunovaného materiálu Příplatek k cenám za přesun prováděný bez použití mechanizace pro jakoukoliv výšku objektu</t>
  </si>
  <si>
    <t>-1177184190</t>
  </si>
  <si>
    <t>721</t>
  </si>
  <si>
    <t>Zdravotechnika - vnitřní kanalizace</t>
  </si>
  <si>
    <t>157</t>
  </si>
  <si>
    <t>721174005</t>
  </si>
  <si>
    <t>Potrubí z plastových trub polypropylenové svodné (ležaté) DN 110 vč.čisticí tvarovky</t>
  </si>
  <si>
    <t>-543935427</t>
  </si>
  <si>
    <t xml:space="preserve">Poznámka k souboru cen:_x000d_
1. Cenami -3315 až -3317 se oceňuje svislé potrubí od střešního vtoku po čisticí kus._x000d_
2. Ochrany odpadního a připojovacího potrubí z plastových trub se oceňují cenami souboru cen 722 18- . . Ochrana potrubí, části A 02._x000d_
</t>
  </si>
  <si>
    <t>3,8+4,3</t>
  </si>
  <si>
    <t>poz. KL 4</t>
  </si>
  <si>
    <t>158</t>
  </si>
  <si>
    <t>998721103</t>
  </si>
  <si>
    <t>Přesun hmot pro vnitřní kanalizace stanovený z hmotnosti přesunovaného materiálu vodorovná dopravní vzdálenost do 50 m v objektech výšky přes 12 do 24 m</t>
  </si>
  <si>
    <t>1960340435</t>
  </si>
  <si>
    <t>159</t>
  </si>
  <si>
    <t>998721181</t>
  </si>
  <si>
    <t>Přesun hmot pro vnitřní kanalizace stanovený z hmotnosti přesunovaného materiálu Příplatek k ceně za přesun prováděný bez použití mechanizace pro jakoukoliv výšku objektu</t>
  </si>
  <si>
    <t>2001996681</t>
  </si>
  <si>
    <t>725</t>
  </si>
  <si>
    <t>Zdravotechnika - zařizovací předměty</t>
  </si>
  <si>
    <t>160</t>
  </si>
  <si>
    <t>725110811</t>
  </si>
  <si>
    <t>Demontáž klozetů splachovacích s nádrží nebo tlakovým splachovačem</t>
  </si>
  <si>
    <t>soubor</t>
  </si>
  <si>
    <t>-810667114</t>
  </si>
  <si>
    <t>161</t>
  </si>
  <si>
    <t>725210821</t>
  </si>
  <si>
    <t>Demontáž umyvadel bez výtokových armatur umyvadel</t>
  </si>
  <si>
    <t>1773279042</t>
  </si>
  <si>
    <t>162</t>
  </si>
  <si>
    <t>725240812</t>
  </si>
  <si>
    <t>Demontáž sprchových kabin a vaniček bez výtokových armatur vaniček</t>
  </si>
  <si>
    <t>-1152815930</t>
  </si>
  <si>
    <t>163</t>
  </si>
  <si>
    <t>725291511</t>
  </si>
  <si>
    <t>Doplňky zařízení koupelen a záchodů plastové dávkovač tekutého mýdla na 350 ml</t>
  </si>
  <si>
    <t>-556837687</t>
  </si>
  <si>
    <t>poz.V3</t>
  </si>
  <si>
    <t>164</t>
  </si>
  <si>
    <t>725291521</t>
  </si>
  <si>
    <t>Doplňky zařízení koupelen a záchodů plastové zásobník toaletních papírů</t>
  </si>
  <si>
    <t>-753040049</t>
  </si>
  <si>
    <t>poz.V5</t>
  </si>
  <si>
    <t>165</t>
  </si>
  <si>
    <t>725291524</t>
  </si>
  <si>
    <t>Doplňky zařízení koupelen a záchodů - WC štwtka vč.držáku</t>
  </si>
  <si>
    <t>-606697455</t>
  </si>
  <si>
    <t>poz.V6</t>
  </si>
  <si>
    <t>166</t>
  </si>
  <si>
    <t>725291525</t>
  </si>
  <si>
    <t xml:space="preserve">Doplňky zařízení koupelen a záchodů - věšák se 2 háčky na stěnu </t>
  </si>
  <si>
    <t>966025055</t>
  </si>
  <si>
    <t>poz.V2</t>
  </si>
  <si>
    <t>167</t>
  </si>
  <si>
    <t>55431083</t>
  </si>
  <si>
    <t xml:space="preserve">koš odpadkový plast. závěsný na stěnu </t>
  </si>
  <si>
    <t>-742082894</t>
  </si>
  <si>
    <t>poz.V8</t>
  </si>
  <si>
    <t>168</t>
  </si>
  <si>
    <t>725291531</t>
  </si>
  <si>
    <t>Doplňky zařízení koupelen a záchodů plastové zásobník papírových ručníků</t>
  </si>
  <si>
    <t>1731590264</t>
  </si>
  <si>
    <t>poz.V4</t>
  </si>
  <si>
    <t>169</t>
  </si>
  <si>
    <t>725310823</t>
  </si>
  <si>
    <t>Demontáž dřezů jednodílných bez výtokových armatur vestavěných v kuchyňských sestavách</t>
  </si>
  <si>
    <t>1666641825</t>
  </si>
  <si>
    <t>170</t>
  </si>
  <si>
    <t>725330820</t>
  </si>
  <si>
    <t>Demontáž výlevek bez výtokových armatur a bez nádrže a splachovacího potrubí diturvitových</t>
  </si>
  <si>
    <t>2084699108</t>
  </si>
  <si>
    <t>171</t>
  </si>
  <si>
    <t>725810811</t>
  </si>
  <si>
    <t>Demontáž výtokových ventilů nástěnných</t>
  </si>
  <si>
    <t>-456022088</t>
  </si>
  <si>
    <t>172</t>
  </si>
  <si>
    <t>725820801</t>
  </si>
  <si>
    <t>Demontáž baterií nástěnných do G 3/4</t>
  </si>
  <si>
    <t>374646545</t>
  </si>
  <si>
    <t>15+2</t>
  </si>
  <si>
    <t>173</t>
  </si>
  <si>
    <t>725840850</t>
  </si>
  <si>
    <t>Demontáž baterií sprchových diferenciálních do G 3/4 x 1</t>
  </si>
  <si>
    <t>-185822372</t>
  </si>
  <si>
    <t>174</t>
  </si>
  <si>
    <t>998725103</t>
  </si>
  <si>
    <t>Přesun hmot pro zařizovací předměty stanovený z hmotnosti přesunovaného materiálu vodorovná dopravní vzdálenost do 50 m v objektech výšky přes 12 do 24 m</t>
  </si>
  <si>
    <t>-1097572544</t>
  </si>
  <si>
    <t>175</t>
  </si>
  <si>
    <t>998725181</t>
  </si>
  <si>
    <t>Přesun hmot pro zařizovací předměty stanovený z hmotnosti přesunovaného materiálu Příplatek k cenám za přesun prováděný bez použití mechanizace pro jakoukoliv výšku objektu</t>
  </si>
  <si>
    <t>649036247</t>
  </si>
  <si>
    <t>762</t>
  </si>
  <si>
    <t>Konstrukce tesařské</t>
  </si>
  <si>
    <t>176</t>
  </si>
  <si>
    <t>762083122</t>
  </si>
  <si>
    <t>Práce společné pro tesařské konstrukce impregnace řeziva máčením proti dřevokaznému hmyzu, houbám a plísním, třída ohrožení 3 a 4 (dřevo v exteriéru)</t>
  </si>
  <si>
    <t>1893566601</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</si>
  <si>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Nátěry._x000d_
2. Soubor cen 762 08-5 Montáž ocelových spojovacích prostředků neobsahuje položky pro ocenění chemických kotev; tyto lze ocenit příslušnými cenami souboru cen 953 96 Kotvy chemické, katalogu 801-1 Budovy a haly - konstrukce zděné a monolitické._x000d_
3. V cenách 762 08-5 nejsou započteny náklady na dodávku spojovacích prostředků; tato dodávka se oceňuje ve specifikaci._x000d_
4. U položek 762 08-6 se určení cen řídí hmotností jednotlivě montovaného dílu konstrukce, dodávka veškerého materiálu se oceňuje ve specifikaci._x000d_
</t>
  </si>
  <si>
    <t>177</t>
  </si>
  <si>
    <t>762085103</t>
  </si>
  <si>
    <t>Práce společné pro tesařské konstrukce montáž a dodávka ocelových spojovacích prostředků kotevních želez příložek, patek, táhel</t>
  </si>
  <si>
    <t>-567919977</t>
  </si>
  <si>
    <t>178</t>
  </si>
  <si>
    <t>762332132</t>
  </si>
  <si>
    <t>Montáž vázaných konstrukcí krovů střech pultových, sedlových, valbových, stanových čtvercového nebo obdélníkového půdorysu, z řeziva hraněného průřezové plochy přes 120 do 224 cm2</t>
  </si>
  <si>
    <t>-2095247513</t>
  </si>
  <si>
    <t xml:space="preserve">Poznámka k souboru cen:_x000d_
1. V cenách nejsou započteny náklady na montáž kotevních želez s připojením k dřevěné konstrukci; tyto se ocení příslušnými položkami souboru cen 762 08-5 tohoto katalogu._x000d_
2. V cenách 762 33-5 nejsou započteny náklady na podpory (např. vazníky)._x000d_
</t>
  </si>
  <si>
    <t>179</t>
  </si>
  <si>
    <t>60512130</t>
  </si>
  <si>
    <t>hranol stavební řezivo průřezu do 224cm2 do dl 6m</t>
  </si>
  <si>
    <t>341993112</t>
  </si>
  <si>
    <t>7,24*0,16*0,14*1,1</t>
  </si>
  <si>
    <t>33,85*0,1*0,16*1,1</t>
  </si>
  <si>
    <t>180</t>
  </si>
  <si>
    <t>762332133</t>
  </si>
  <si>
    <t>Montáž vázaných konstrukcí krovů střech pultových, sedlových, valbových, stanových čtvercového nebo obdélníkového půdorysu, z řeziva hraněného průřezové plochy přes 224 do 288 cm2</t>
  </si>
  <si>
    <t>-1839949720</t>
  </si>
  <si>
    <t>181</t>
  </si>
  <si>
    <t>60512135</t>
  </si>
  <si>
    <t>hranol stavební řezivo průřezu do 288cm2 do dl 6m</t>
  </si>
  <si>
    <t>-474751218</t>
  </si>
  <si>
    <t>3,58*0,16*0,18*1,1</t>
  </si>
  <si>
    <t>182</t>
  </si>
  <si>
    <t>762341210</t>
  </si>
  <si>
    <t>Bednění a laťování montáž bednění střech rovných a šikmých sklonu do 60° s vyřezáním otvorů z prken hrubých na sraz tl. do 32 mm</t>
  </si>
  <si>
    <t>-443096327</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</si>
  <si>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</si>
  <si>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183</t>
  </si>
  <si>
    <t>60511081</t>
  </si>
  <si>
    <t>řezivo jehličnaté středové smrk tl 18-32mm dl 4-5m</t>
  </si>
  <si>
    <t>2015810788</t>
  </si>
  <si>
    <t>28,15*0,025*1,1</t>
  </si>
  <si>
    <t>184</t>
  </si>
  <si>
    <t>762395000</t>
  </si>
  <si>
    <t>Spojovací prostředky krovů, bednění a laťování, nadstřešních konstrukcí svory, prkna, hřebíky, pásová ocel, vruty</t>
  </si>
  <si>
    <t>-1463829550</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</si>
  <si>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</si>
  <si>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0,11+0,78</t>
  </si>
  <si>
    <t>185</t>
  </si>
  <si>
    <t>998762103</t>
  </si>
  <si>
    <t>Přesun hmot pro konstrukce tesařské stanovený z hmotnosti přesunovaného materiálu vodorovná dopravní vzdálenost do 50 m v objektech výšky přes 12 do 24 m</t>
  </si>
  <si>
    <t>-1986460917</t>
  </si>
  <si>
    <t>186</t>
  </si>
  <si>
    <t>998762181</t>
  </si>
  <si>
    <t>Přesun hmot pro konstrukce tesařské stanovený z hmotnosti přesunovaného materiálu Příplatek k cenám za přesun prováděný bez použití mechanizace pro jakoukoliv výšku objektu</t>
  </si>
  <si>
    <t>-1334699987</t>
  </si>
  <si>
    <t>763</t>
  </si>
  <si>
    <t>Konstrukce suché výstavby</t>
  </si>
  <si>
    <t>187</t>
  </si>
  <si>
    <t>763131411</t>
  </si>
  <si>
    <t>Podhled ze sádrokartonových desek dvouvrstvá zavěšená spodní konstrukce z ocelových profilů CD, UD jednoduše opláštěná deskou standardní A, tl. 12,5 mm, bez TI</t>
  </si>
  <si>
    <t>-1644828086</t>
  </si>
  <si>
    <t xml:space="preserve">Poznámka k souboru cen:_x000d_
1. V cenách jsou započteny i náklady na tmelení a výztužnou pásku._x000d_
2. V cenách nejsou započteny náklady na základní penetrační nátěr; tyto se oceňují cenou -1714._x000d_
3. Ceny 763 13-13 lze použít i pro dvouvrstvou dřevěnou spodní konstrukci s nosnými latěmi 60 x 40 mm a montážnímu latěmi 48 x 24 mm._x000d_
4. Ceny -1611 až -1613 Montáž nosné konstrukce je stanoveny pro m2 plochy podhledu._x000d_
5. V ceně -1611 nejsou započteny náklady na dřevo a v cenách -2612 a -2613 náklady na profily; tyto se oceňují ve specifikaci. Doporučené množství na 1 m2 příčky je 3,0 m profilu CD a 0,9 m profilu UD._x000d_
6. V cenách -1621 až -1624 Montáž desek nejsou započteny náklady na desky; tato dodávka se oceňuje ve specifikaci._x000d_
7. V ceně -1763 Příplatek za průhyb nosného stropu přes 20 mm je započtena pouze montáž, atypický profil se oceňuje individuálně ve specifikaci._x000d_
</t>
  </si>
  <si>
    <t>dle tab.místn. S 1.78c</t>
  </si>
  <si>
    <t>188</t>
  </si>
  <si>
    <t>101733718</t>
  </si>
  <si>
    <t>22,48+13,31+4,14+17,33+4,29+21,68+21,6+12,95+3,66+12,95</t>
  </si>
  <si>
    <t>3,66+21,31+11,28+11,12+10,61+5</t>
  </si>
  <si>
    <t>17,79+21,9+14,96+4,61+17,03+3,68</t>
  </si>
  <si>
    <t>189</t>
  </si>
  <si>
    <t>763131451</t>
  </si>
  <si>
    <t>Podhled ze sádrokartonových desek dvouvrstvá zavěšená spodní konstrukce z ocelových profilů CD, UD jednoduše opláštěná deskou impregnovanou H2, tl. 12,5 mm, bez TI</t>
  </si>
  <si>
    <t>-1980162801</t>
  </si>
  <si>
    <t>3,68+3,57+4,21+4,2+2,38+4,94+4,15+3,68</t>
  </si>
  <si>
    <t>m.č.1.39,1.42,1.45,1.48,1.58,1.59a,1.61,1.67a</t>
  </si>
  <si>
    <t>6,14+1,85+4,2</t>
  </si>
  <si>
    <t>m.č.1.52b,c,1.55,</t>
  </si>
  <si>
    <t>190</t>
  </si>
  <si>
    <t>763131714</t>
  </si>
  <si>
    <t>Podhled ze sádrokartonových desek ostatní práce a konstrukce na podhledech ze sádrokartonových desek základní penetrační nátěr</t>
  </si>
  <si>
    <t>-2052313394</t>
  </si>
  <si>
    <t>277,34+43+19,01</t>
  </si>
  <si>
    <t>191</t>
  </si>
  <si>
    <t>763131751</t>
  </si>
  <si>
    <t>Podhled ze sádrokartonových desek ostatní práce a konstrukce na podhledech ze sádrokartonových desek montáž parotěsné zábrany</t>
  </si>
  <si>
    <t>-373269047</t>
  </si>
  <si>
    <t>192</t>
  </si>
  <si>
    <t>28329276</t>
  </si>
  <si>
    <t>fólie PE vyztužená pro parotěsnou vrstvu (reakce na oheň - třída E) 140g/m2</t>
  </si>
  <si>
    <t>-1384978480</t>
  </si>
  <si>
    <t>19,01*1,1 'Přepočtené koeficientem množství</t>
  </si>
  <si>
    <t>193</t>
  </si>
  <si>
    <t>763131761</t>
  </si>
  <si>
    <t>Podhled ze sádrokartonových desek Příplatek k cenám za plochu do 3 m2 jednotlivě</t>
  </si>
  <si>
    <t>-1950935786</t>
  </si>
  <si>
    <t>1,85+2,38</t>
  </si>
  <si>
    <t>194</t>
  </si>
  <si>
    <t>763135102</t>
  </si>
  <si>
    <t>Montáž sádrokartonového podhledu kazetového demontovatelného, velikosti kazet 600x2400 mm včetně zavěšené nosné konstrukce polozapuštěné</t>
  </si>
  <si>
    <t>-378214643</t>
  </si>
  <si>
    <t xml:space="preserve">Poznámka k souboru cen:_x000d_
1. V cenách montáže podhledu -5001 až -5201 jsou započteny náklady na montáž a dodávku nosné konstrukce._x000d_
2. V cenách nejsou započteny náklady na dodávku desek, kazet, lamel; jejich dodávka se oceňuje ve specifikaci._x000d_
3. Ostatní práce a konstrukce na sádrokartonových podhledech lze ocenit cenami 763 13-17. . ._x000d_
</t>
  </si>
  <si>
    <t>30,2+58,56+12,04</t>
  </si>
  <si>
    <t>chodba S1.64,1.51,1.57a</t>
  </si>
  <si>
    <t>195</t>
  </si>
  <si>
    <t>590305811</t>
  </si>
  <si>
    <t xml:space="preserve">podhled kazetový  polozapuštený rastr tl 10mm 600x 2400mm</t>
  </si>
  <si>
    <t>430833170</t>
  </si>
  <si>
    <t>100,8*1,05 'Přepočtené koeficientem množství</t>
  </si>
  <si>
    <t>196</t>
  </si>
  <si>
    <t>998763303</t>
  </si>
  <si>
    <t>Přesun hmot pro konstrukce montované z desek sádrokartonových, sádrovláknitých, cementovláknitých nebo cementových stanovený z hmotnosti přesunovaného materiálu vodorovná dopravní vzdálenost do 50 m v objektech výšky přes 12 do 24 m</t>
  </si>
  <si>
    <t>2109528476</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</si>
  <si>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</si>
  <si>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197</t>
  </si>
  <si>
    <t>998763381</t>
  </si>
  <si>
    <t>Přesun hmot pro konstrukce montované z desek sádrokartonových, sádrovláknitých, cementovláknitých nebo cementových Příplatek k cenám za přesun prováděný bez použití mechanizace pro jakoukoliv výšku objektu</t>
  </si>
  <si>
    <t>-493600892</t>
  </si>
  <si>
    <t>764</t>
  </si>
  <si>
    <t>Konstrukce klempířské</t>
  </si>
  <si>
    <t>198</t>
  </si>
  <si>
    <t>764001901</t>
  </si>
  <si>
    <t>Napojení na stávající klempířské konstrukce délky spoje do 0,5 m</t>
  </si>
  <si>
    <t>-1052088046</t>
  </si>
  <si>
    <t>napojení svodu</t>
  </si>
  <si>
    <t>199</t>
  </si>
  <si>
    <t>764002851</t>
  </si>
  <si>
    <t>Demontáž klempířských konstrukcí oplechování parapetů do suti</t>
  </si>
  <si>
    <t>945265293</t>
  </si>
  <si>
    <t>1,2*5</t>
  </si>
  <si>
    <t>200</t>
  </si>
  <si>
    <t>764111431</t>
  </si>
  <si>
    <t>Krytina ze svitků nebo tabulí z pozinkovaného plechu s úpravou u okapů, prostupů a výčnělků střechy rovné drážkováním z tabulí, velikosti 1000 x 2000 mm, sklon střechy do 30°</t>
  </si>
  <si>
    <t>1491087278</t>
  </si>
  <si>
    <t>3,95*2,5</t>
  </si>
  <si>
    <t>1*2,4</t>
  </si>
  <si>
    <t>3,735*4,25</t>
  </si>
  <si>
    <t>střecha nad strojovnou VZT</t>
  </si>
  <si>
    <t>201</t>
  </si>
  <si>
    <t>764216403</t>
  </si>
  <si>
    <t>Oplechování parapetů z pozinkovaného plechu rovných mechanicky kotvené, bez rohů rš 250 mm</t>
  </si>
  <si>
    <t>-1028310309</t>
  </si>
  <si>
    <t>1,2</t>
  </si>
  <si>
    <t>KL 2</t>
  </si>
  <si>
    <t>202</t>
  </si>
  <si>
    <t>764311403</t>
  </si>
  <si>
    <t>Lemování zdí z pozinkovaného plechu boční nebo horní rovné, střech s krytinou prejzovou nebo vlnitou rš 250 mm</t>
  </si>
  <si>
    <t>-1455847639</t>
  </si>
  <si>
    <t>2,5+0,3+3,735</t>
  </si>
  <si>
    <t>KL 5</t>
  </si>
  <si>
    <t>203</t>
  </si>
  <si>
    <t>764511403</t>
  </si>
  <si>
    <t>Žlab podokapní z pozinkovaného plechu včetně háků a čel půlkruhový rš 250 mm</t>
  </si>
  <si>
    <t>-1659927508</t>
  </si>
  <si>
    <t>7,235</t>
  </si>
  <si>
    <t>KL 3</t>
  </si>
  <si>
    <t>204</t>
  </si>
  <si>
    <t>764511443</t>
  </si>
  <si>
    <t>Žlab podokapní z pozinkovaného plechu včetně háků a čel kotlík oválný (trychtýřový), rš žlabu/průměr svodu 250/100 mm</t>
  </si>
  <si>
    <t>-566806336</t>
  </si>
  <si>
    <t>205</t>
  </si>
  <si>
    <t>764518422</t>
  </si>
  <si>
    <t>Svod z pozinkovaného plechu včetně objímek, kolen a odskoků kruhový, průměru 100 mm</t>
  </si>
  <si>
    <t>1590222887</t>
  </si>
  <si>
    <t>7,3</t>
  </si>
  <si>
    <t>KL 4</t>
  </si>
  <si>
    <t>206</t>
  </si>
  <si>
    <t>1267742611</t>
  </si>
  <si>
    <t>poz. KL.4</t>
  </si>
  <si>
    <t>207</t>
  </si>
  <si>
    <t>998764103</t>
  </si>
  <si>
    <t>Přesun hmot pro konstrukce klempířské stanovený z hmotnosti přesunovaného materiálu vodorovná dopravní vzdálenost do 50 m v objektech výšky přes 12 do 24 m</t>
  </si>
  <si>
    <t>-885265533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</si>
  <si>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</si>
  <si>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208</t>
  </si>
  <si>
    <t>998764181</t>
  </si>
  <si>
    <t>Přesun hmot pro konstrukce klempířské stanovený z hmotnosti přesunovaného materiálu Příplatek k cenám za přesun prováděný bez použití mechanizace pro jakoukoliv výšku objektu</t>
  </si>
  <si>
    <t>1645775576</t>
  </si>
  <si>
    <t>765</t>
  </si>
  <si>
    <t>Krytina skládaná</t>
  </si>
  <si>
    <t>209</t>
  </si>
  <si>
    <t>765191011</t>
  </si>
  <si>
    <t>Montáž pojistné hydroizolační fólie kladené ve sklonu přes 20° volně na krokve</t>
  </si>
  <si>
    <t>-1904077814</t>
  </si>
  <si>
    <t xml:space="preserve">Poznámka k souboru cen:_x000d_
1. V cenách nejsou započteny náklady na dodávku fólie, tyto se oceňují ve specifikaci. Ztratné lze dohodnout ve směrné výši 5 až 15%._x000d_
2. V ceně -1071 nejsou započteny náklady na dodávku okapnice, tyto se oceňují položkami ceníku 800-764 Konstrukce klempířské._x000d_
</t>
  </si>
  <si>
    <t>28,15</t>
  </si>
  <si>
    <t>dle střechy</t>
  </si>
  <si>
    <t>210</t>
  </si>
  <si>
    <t>63150819</t>
  </si>
  <si>
    <t>fólie kontaktní difuzně propustná pro doplňkovou hydroizolační vrstvu, jednovrstvá mikrovláknitá s funkční vrstvou tl 220μm</t>
  </si>
  <si>
    <t>-1047446648</t>
  </si>
  <si>
    <t>28,15*1,1 'Přepočtené koeficientem množství</t>
  </si>
  <si>
    <t>211</t>
  </si>
  <si>
    <t>998765103</t>
  </si>
  <si>
    <t>Přesun hmot pro krytiny skládané stanovený z hmotnosti přesunovaného materiálu vodorovná dopravní vzdálenost do 50 m na objektech výšky přes 12 do 24 m</t>
  </si>
  <si>
    <t>1179173228</t>
  </si>
  <si>
    <t>212</t>
  </si>
  <si>
    <t>998765181</t>
  </si>
  <si>
    <t>Přesun hmot pro krytiny skládané stanovený z hmotnosti přesunovaného materiálu Příplatek k cenám za přesun prováděný bez použití mechanizace pro jakoukoliv výšku objektu</t>
  </si>
  <si>
    <t>1694426315</t>
  </si>
  <si>
    <t>766</t>
  </si>
  <si>
    <t>Konstrukce truhlářské</t>
  </si>
  <si>
    <t>213</t>
  </si>
  <si>
    <t>766211500</t>
  </si>
  <si>
    <t>Montáž madel dřevěných z jednoho kusu průběžných, šířky do 150 mm</t>
  </si>
  <si>
    <t>1736340593</t>
  </si>
  <si>
    <t xml:space="preserve">Poznámka k souboru cen:_x000d_
1. Cenami -1400 až -1720 se oceňují madla o průřezu větším než 25 cm2._x000d_
2. V cenách -1400 až -1720 není započtena dodávka montážního materiálu; tato dodávka se oceňuje ve specifikaci._x000d_
</t>
  </si>
  <si>
    <t>poz TR1</t>
  </si>
  <si>
    <t>214</t>
  </si>
  <si>
    <t>61233001R</t>
  </si>
  <si>
    <t xml:space="preserve">madlo chodbové - dub </t>
  </si>
  <si>
    <t>1433281938</t>
  </si>
  <si>
    <t>215</t>
  </si>
  <si>
    <t>766213200</t>
  </si>
  <si>
    <t>Montáž ochranných pásů z plastů průběžných</t>
  </si>
  <si>
    <t>376030497</t>
  </si>
  <si>
    <t>poz,TR3</t>
  </si>
  <si>
    <t>216</t>
  </si>
  <si>
    <t>28322001R</t>
  </si>
  <si>
    <t xml:space="preserve">pás chranný š. 200 mm plně probarvené PVC </t>
  </si>
  <si>
    <t>-560655945</t>
  </si>
  <si>
    <t>217</t>
  </si>
  <si>
    <t>766421212</t>
  </si>
  <si>
    <t>Montáž obložení podhledů jednoduchých palubkami na pero a drážku z měkkého dřeva, šířky přes 60 do 80 mm</t>
  </si>
  <si>
    <t>700846743</t>
  </si>
  <si>
    <t xml:space="preserve">Poznámka k souboru cen:_x000d_
1. V cenách -1212 až -5215 není započtena montáž podkladového roštu; tato montáž se oceňuje cenou -7112._x000d_
2. V ceně -7112 není započtena montáž a dodávka nosných prvků (např. konzol, trnů) pro zavěšený rošt; tato montáž a dodávka se oceňují individuálně._x000d_
</t>
  </si>
  <si>
    <t>7,25*0,5</t>
  </si>
  <si>
    <t>1*0,35</t>
  </si>
  <si>
    <t>strojovna VZT</t>
  </si>
  <si>
    <t>218</t>
  </si>
  <si>
    <t>61191155</t>
  </si>
  <si>
    <t>palubky obkladové smrk profil klasický 19x116mm jakost A/B</t>
  </si>
  <si>
    <t>1011855442</t>
  </si>
  <si>
    <t>3,975*1,2 'Přepočtené koeficientem množství</t>
  </si>
  <si>
    <t>219</t>
  </si>
  <si>
    <t>766441821</t>
  </si>
  <si>
    <t>Demontáž parapetních desek dřevěných nebo plastových šířky do 300 mm délky přes 1m</t>
  </si>
  <si>
    <t>-480281193</t>
  </si>
  <si>
    <t>220</t>
  </si>
  <si>
    <t>766622216</t>
  </si>
  <si>
    <t>Montáž oken plastových plochy do 1 m2 včetně montáže rámu otevíravých do zdiva</t>
  </si>
  <si>
    <t>838732144</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</si>
  <si>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Cenami montáže oken otevíravých lze ocenit i montáže oken kyvných a otočných._x000d_
3. Tepelnou izolaci mezi ostěním a rámem okna je možné ocenit položkami 766 62 - 9 . . Příplatek k cenám za tepelnou izolaci mezi ostěním a rámem okna jsou započteny náklady na izolaci vnější i vnitřní._x000d_
4. Délka izolace se určuje v metrech délky rámu okna._x000d_
</t>
  </si>
  <si>
    <t>poz.OK 4</t>
  </si>
  <si>
    <t>221</t>
  </si>
  <si>
    <t>61140049</t>
  </si>
  <si>
    <t>okno plastové otevíravé/sklopné dvojsklo do plochy 1m2</t>
  </si>
  <si>
    <t>-2089801577</t>
  </si>
  <si>
    <t>222</t>
  </si>
  <si>
    <t>766660001</t>
  </si>
  <si>
    <t>Montáž dveřních křídel dřevěných nebo plastových otevíravých do ocelové zárubně povrchově upravených jednokřídlových, šířky do 800 mm</t>
  </si>
  <si>
    <t>1737267478</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</si>
  <si>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</si>
  <si>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D4</t>
  </si>
  <si>
    <t>D6</t>
  </si>
  <si>
    <t>D11</t>
  </si>
  <si>
    <t>223</t>
  </si>
  <si>
    <t>611617211</t>
  </si>
  <si>
    <t xml:space="preserve">dveře vnitřní hladké  plné,HPL úprava povrchu , 1křídlé 800x1970mm vč. kování nerez  , D4</t>
  </si>
  <si>
    <t>-700671071</t>
  </si>
  <si>
    <t>224</t>
  </si>
  <si>
    <t>611617171</t>
  </si>
  <si>
    <t xml:space="preserve">dveře vnitřní hladké  plné,HPL úprava povrchu , 1křídlé 700x1970mm vč. kování nerez  , D6</t>
  </si>
  <si>
    <t>-1251508450</t>
  </si>
  <si>
    <t>225</t>
  </si>
  <si>
    <t>611617151</t>
  </si>
  <si>
    <t xml:space="preserve">dveře vnitřní hladké  plné,HPL úprava povrchu , 1křídlé 600x1970mm vč. kování nerez  , D11</t>
  </si>
  <si>
    <t>1785734735</t>
  </si>
  <si>
    <t>226</t>
  </si>
  <si>
    <t>-510344002</t>
  </si>
  <si>
    <t>D 14</t>
  </si>
  <si>
    <t>227</t>
  </si>
  <si>
    <t>611600501</t>
  </si>
  <si>
    <t xml:space="preserve">dveře  vnitřní zateplené  plné 1křídlé ,HPL úprava povrchu  600x1800mm ,vč. kování nerez , poz . D14</t>
  </si>
  <si>
    <t>104169569</t>
  </si>
  <si>
    <t>228</t>
  </si>
  <si>
    <t>766660002</t>
  </si>
  <si>
    <t>Montáž dveřních křídel dřevěných nebo plastových otevíravých do ocelové zárubně povrchově upravených jednokřídlových, šířky přes 800 mm</t>
  </si>
  <si>
    <t>565569689</t>
  </si>
  <si>
    <t>229</t>
  </si>
  <si>
    <t>611617251</t>
  </si>
  <si>
    <t xml:space="preserve">dveře vnitřní hladké  plné,HPL úprava povrchu , 1křídlé 900x1970mm vč. kování nerez  , D3</t>
  </si>
  <si>
    <t>446360787</t>
  </si>
  <si>
    <t>230</t>
  </si>
  <si>
    <t>-1233205165</t>
  </si>
  <si>
    <t>D7</t>
  </si>
  <si>
    <t>D10a</t>
  </si>
  <si>
    <t>231</t>
  </si>
  <si>
    <t>611617261</t>
  </si>
  <si>
    <t xml:space="preserve">dveře vnitřní hladké  plné,HPL úprava povrchu , 1křídlé 1000x1970mm vč. kování nerez  , D7</t>
  </si>
  <si>
    <t>503903682</t>
  </si>
  <si>
    <t>232</t>
  </si>
  <si>
    <t>611617271</t>
  </si>
  <si>
    <t xml:space="preserve">dveře vnitřní hladké  proskl. 2/3 , ,HPL úprava povrchu , 1křídlé 1100x1970mm vč. kování nerez  , D10a</t>
  </si>
  <si>
    <t>1294179970</t>
  </si>
  <si>
    <t>233</t>
  </si>
  <si>
    <t>766660022</t>
  </si>
  <si>
    <t>Montáž dveřních křídel dřevěných nebo plastových otevíravých do ocelové zárubně protipožárních jednokřídlových, šířky přes 800 mm</t>
  </si>
  <si>
    <t>1198103347</t>
  </si>
  <si>
    <t>poz D3</t>
  </si>
  <si>
    <t>234</t>
  </si>
  <si>
    <t>61165314</t>
  </si>
  <si>
    <t xml:space="preserve">dveře vnitřní protipožární hladké  HPL. povrch.úprava , křídlé 900x1970mm EW 30 DP1-C vč. kování nerez   poz D3</t>
  </si>
  <si>
    <t>1251936447</t>
  </si>
  <si>
    <t>235</t>
  </si>
  <si>
    <t>766660031</t>
  </si>
  <si>
    <t>Montáž dveřních křídel dřevěných nebo plastových otevíravých do ocelové zárubně protipožárních dvoukřídlových jakékoliv šířky</t>
  </si>
  <si>
    <t>-2071567591</t>
  </si>
  <si>
    <t>236</t>
  </si>
  <si>
    <t>61165614</t>
  </si>
  <si>
    <t xml:space="preserve">dveře vnitřní požární ET 30 DP3 -C , plné  2křídlové 1600x1970mm vč. kování nerez  poz. D 13</t>
  </si>
  <si>
    <t>-224106397</t>
  </si>
  <si>
    <t>237</t>
  </si>
  <si>
    <t>766660351</t>
  </si>
  <si>
    <t>Montáž dveřních křídel dřevěných nebo plastových posuvných dveří do pojezdu na stěnu výšky do 2,5 m jednokřídlových, průchozí šířky do 800 mm</t>
  </si>
  <si>
    <t>-491639462</t>
  </si>
  <si>
    <t>D5a</t>
  </si>
  <si>
    <t>238</t>
  </si>
  <si>
    <t>6116240091</t>
  </si>
  <si>
    <t xml:space="preserve">dveře vnitřní hladké posuvné plné  ,HPL úprava povrchu 1křídlé 700x1970mm , vč.kování nerez _x000d_
poz.D5a</t>
  </si>
  <si>
    <t>2114320113</t>
  </si>
  <si>
    <t>239</t>
  </si>
  <si>
    <t>61182351</t>
  </si>
  <si>
    <t>kování posuvné pro dveře posuvné na stěnu do garnyže pro š 60,70,80,90mm</t>
  </si>
  <si>
    <t>-2089328012</t>
  </si>
  <si>
    <t>240</t>
  </si>
  <si>
    <t>766660352</t>
  </si>
  <si>
    <t>Montáž dveřních křídel dřevěných nebo plastových posuvných dveří do pojezdu na stěnu výšky do 2,5 m jednokřídlových, průchozí šířky přes 800 do 1200 mm</t>
  </si>
  <si>
    <t>1343663103</t>
  </si>
  <si>
    <t>10+8</t>
  </si>
  <si>
    <t>D1</t>
  </si>
  <si>
    <t>D1a</t>
  </si>
  <si>
    <t>3+5</t>
  </si>
  <si>
    <t>D2</t>
  </si>
  <si>
    <t>241</t>
  </si>
  <si>
    <t>1234271900</t>
  </si>
  <si>
    <t>242</t>
  </si>
  <si>
    <t>611624101</t>
  </si>
  <si>
    <t xml:space="preserve">dveře vnitřní hladké posuvné plné  ,HPL úprava povrchu 1křídlé 900x1970mm , vč.kování nerez, poz.D2 </t>
  </si>
  <si>
    <t>-593412540</t>
  </si>
  <si>
    <t>243</t>
  </si>
  <si>
    <t>611624103</t>
  </si>
  <si>
    <t xml:space="preserve">dveře vnitřní hladké posuvné plné  ,HPL úprava povrchu 1křídlé 1100x1970mm , vč.kování nerez , poz.D1,D1a</t>
  </si>
  <si>
    <t>-800373241</t>
  </si>
  <si>
    <t>244</t>
  </si>
  <si>
    <t>766660451</t>
  </si>
  <si>
    <t>Montáž dveřních křídel dřevěných nebo plastových vchodových dveří včetně rámu do zdiva dvoukřídlových bez nadsvětlíku</t>
  </si>
  <si>
    <t>374304491</t>
  </si>
  <si>
    <t>245</t>
  </si>
  <si>
    <t>61140065</t>
  </si>
  <si>
    <t xml:space="preserve">dveře plastové vchodové  dvoukřídlové dvojsklo ,vč.rámu</t>
  </si>
  <si>
    <t>86770265</t>
  </si>
  <si>
    <t>246</t>
  </si>
  <si>
    <t>766660720</t>
  </si>
  <si>
    <t>Montáž dveřních doplňků větrací mřížky s vyříznutím otvoru</t>
  </si>
  <si>
    <t>1433273149</t>
  </si>
  <si>
    <t>poz.P1</t>
  </si>
  <si>
    <t>247</t>
  </si>
  <si>
    <t>55341421</t>
  </si>
  <si>
    <t xml:space="preserve">mřížka do dveří  150x300mm</t>
  </si>
  <si>
    <t>-1675822646</t>
  </si>
  <si>
    <t>248</t>
  </si>
  <si>
    <t>766682111</t>
  </si>
  <si>
    <t>Montáž zárubní dřevěných, plastových nebo z lamina obložkových, pro dveře jednokřídlové, tloušťky stěny do 170 mm</t>
  </si>
  <si>
    <t>1814906627</t>
  </si>
  <si>
    <t xml:space="preserve">Poznámka k souboru cen:_x000d_
1. V cenách montáže zárubní jsou započteny i náklady na zaměření, vyklínování, horizontální i vertikální vyrovnání zárubně, ukotvení a vyplnění spáry mezi rámem a ostěním polyuretanovou pěnou, včetně zednického začištění._x000d_
</t>
  </si>
  <si>
    <t>18+1</t>
  </si>
  <si>
    <t>249</t>
  </si>
  <si>
    <t>611822581</t>
  </si>
  <si>
    <t>zárubeň obložková pro dveře 1křídlé 1000x1970mm tl 60-170mm dub,buk</t>
  </si>
  <si>
    <t>-1930725003</t>
  </si>
  <si>
    <t>250</t>
  </si>
  <si>
    <t>61182258</t>
  </si>
  <si>
    <t>zárubeň obložková pro dveře 1křídlé 600,700,800,900x1970mm tl 60-170mm dub,buk</t>
  </si>
  <si>
    <t>-1680118417</t>
  </si>
  <si>
    <t>8+1</t>
  </si>
  <si>
    <t>251</t>
  </si>
  <si>
    <t>766691914</t>
  </si>
  <si>
    <t>Ostatní práce vyvěšení nebo zavěšení křídel s případným uložením a opětovným zavěšením po provedení stavebních změn dřevěných dveřních, plochy do 2 m2</t>
  </si>
  <si>
    <t>608995722</t>
  </si>
  <si>
    <t xml:space="preserve">Poznámka k souboru cen:_x000d_
1. Ceny -1931 a -1932 lze užít jen pro křídlo mající současně obě jmenované funkce._x000d_
</t>
  </si>
  <si>
    <t>13+11+3+2+2</t>
  </si>
  <si>
    <t>252</t>
  </si>
  <si>
    <t>766694112</t>
  </si>
  <si>
    <t>Montáž ostatních truhlářských konstrukcí parapetních desek dřevěných nebo plastových šířky do 300 mm, délky přes 1000 do 1600 mm</t>
  </si>
  <si>
    <t>578924469</t>
  </si>
  <si>
    <t xml:space="preserve">Poznámka k souboru cen:_x000d_
1. Vcenách 766 69 - 3421 a 3422 jsou započteny i náklady na zaměření zřizovaných otvorů._x000d_
2. Cenami -97 . . nelze oceňovat venkovní krycí lišty balkónových dveří; tato montáž se oceňuje cenou -1610._x000d_
</t>
  </si>
  <si>
    <t>253</t>
  </si>
  <si>
    <t>60794102</t>
  </si>
  <si>
    <t>deska parapetní dřevotřísková vnitřní 260x1000mm</t>
  </si>
  <si>
    <t>-1958263114</t>
  </si>
  <si>
    <t>254</t>
  </si>
  <si>
    <t>60794121</t>
  </si>
  <si>
    <t>koncovka PVC k parapetním dřevotřískovým deskám 600mm</t>
  </si>
  <si>
    <t>-251208273</t>
  </si>
  <si>
    <t>255</t>
  </si>
  <si>
    <t>76681111R</t>
  </si>
  <si>
    <t xml:space="preserve">Montáž kuchyňských linek spodních i horních skříněk, desky šroubovaných na stěnu </t>
  </si>
  <si>
    <t>488618240</t>
  </si>
  <si>
    <t xml:space="preserve">Poznámka k souboru cen:_x000d_
1. V cenách 766 81-1111 až -1116 Montáž korpusu spodních skříněk jsou zahrnuty i náklady na montáž soklové lišty._x000d_
2. V cenách 766 81-1431 až -1453 Montáž světelné rampy nejsou zahrnuty náklady na montáž osvětlení, tyto se oceňují cenami části A10 katalogu 800-741 Elektroinstalace - silnoproud._x000d_
3. V cenách souboru cen 766 81-1 . Montáž kuchyňských linek nejsou zahrnuty náklady na dodání spojovacího materiálu. Není-li tento materiál zahrnut v ceně dodávky kuchyňské linky, oceňuje se samostatně ve specifikaci._x000d_
4. Vcenách 766 81-1311 až -1353 montáže dvířek jsou započteny i náklady na montáž závěsů._x000d_
5. V ceně 766 81-1461 jsou započteny náklady na montáž obou výsuvů pro pojezd zásuvky._x000d_
</t>
  </si>
  <si>
    <t>poz.V9</t>
  </si>
  <si>
    <t>256</t>
  </si>
  <si>
    <t>60722999R</t>
  </si>
  <si>
    <t xml:space="preserve">kuchyňská linka ,deska,spodní i horní skříňky </t>
  </si>
  <si>
    <t>-1918248680</t>
  </si>
  <si>
    <t>257</t>
  </si>
  <si>
    <t>766811142</t>
  </si>
  <si>
    <t xml:space="preserve">Montáž vestavěných spotřebičů - myčky </t>
  </si>
  <si>
    <t>-1751005948</t>
  </si>
  <si>
    <t>poz.V10</t>
  </si>
  <si>
    <t>258</t>
  </si>
  <si>
    <t>54241402</t>
  </si>
  <si>
    <t xml:space="preserve">myčka  podložných mís s výlevkou </t>
  </si>
  <si>
    <t>1573793594</t>
  </si>
  <si>
    <t>259</t>
  </si>
  <si>
    <t>766812830</t>
  </si>
  <si>
    <t>Demontáž kuchyňských linek dřevěných nebo kovových včetně skříněk uchycených na stěně, délky přes 1500 do 1800 mm</t>
  </si>
  <si>
    <t>-1669919029</t>
  </si>
  <si>
    <t xml:space="preserve">Poznámka k souboru cen:_x000d_
1. Pro volbu ceny demontáže kuchyňských linek je rozhodující délka horních skříněk._x000d_
</t>
  </si>
  <si>
    <t>260</t>
  </si>
  <si>
    <t>998766103</t>
  </si>
  <si>
    <t>Přesun hmot pro konstrukce truhlářské stanovený z hmotnosti přesunovaného materiálu vodorovná dopravní vzdálenost do 50 m v objektech výšky přes 12 do 24 m</t>
  </si>
  <si>
    <t>-898496448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</si>
  <si>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</si>
  <si>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261</t>
  </si>
  <si>
    <t>998766181</t>
  </si>
  <si>
    <t>Přesun hmot pro konstrukce truhlářské stanovený z hmotnosti přesunovaného materiálu Příplatek k ceně za přesun prováděný bez použití mechanizace pro jakoukoliv výšku objektu</t>
  </si>
  <si>
    <t>525963909</t>
  </si>
  <si>
    <t>767</t>
  </si>
  <si>
    <t>Konstrukce zámečnické</t>
  </si>
  <si>
    <t>262</t>
  </si>
  <si>
    <t>767640224</t>
  </si>
  <si>
    <t xml:space="preserve">Montáž dveří ocelových nebo hliníkových dvoukřídlových s rámem protipožárních </t>
  </si>
  <si>
    <t>735479951</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</si>
  <si>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</si>
  <si>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263</t>
  </si>
  <si>
    <t>55341301R</t>
  </si>
  <si>
    <t xml:space="preserve">dveře Al  dvoukřídlové  2100 x 1970 mm celoprosklené vč.rámu,pqanik.kování , kouřotěsné, požární  EI 30 DP3-CSm  poz.D 16</t>
  </si>
  <si>
    <t>-1480355274</t>
  </si>
  <si>
    <t>264</t>
  </si>
  <si>
    <t>76764919R</t>
  </si>
  <si>
    <t>Montáž madel pro invalidy</t>
  </si>
  <si>
    <t>108133816</t>
  </si>
  <si>
    <t>S1.61</t>
  </si>
  <si>
    <t>265</t>
  </si>
  <si>
    <t>55147061</t>
  </si>
  <si>
    <t>madlo invalidní krakorcové sklopné smaltované bílé 834mm</t>
  </si>
  <si>
    <t>-1447544112</t>
  </si>
  <si>
    <t>266</t>
  </si>
  <si>
    <t>55147063</t>
  </si>
  <si>
    <t>madlo invalidní krakorcové smaltované bílé 834mm</t>
  </si>
  <si>
    <t>-1155130298</t>
  </si>
  <si>
    <t>267</t>
  </si>
  <si>
    <t>55147062</t>
  </si>
  <si>
    <t>madlo invalidní krakorcové smaltované bílé 550mm</t>
  </si>
  <si>
    <t>-1430890673</t>
  </si>
  <si>
    <t>268</t>
  </si>
  <si>
    <t>998767103</t>
  </si>
  <si>
    <t>Přesun hmot pro zámečnické konstrukce stanovený z hmotnosti přesunovaného materiálu vodorovná dopravní vzdálenost do 50 m v objektech výšky přes 12 do 24 m</t>
  </si>
  <si>
    <t>-1554189909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</si>
  <si>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</si>
  <si>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269</t>
  </si>
  <si>
    <t>998767181</t>
  </si>
  <si>
    <t>Přesun hmot pro zámečnické konstrukce stanovený z hmotnosti přesunovaného materiálu Příplatek k cenám za přesun prováděný bez použití mechanizace pro jakoukoliv výšku objektu</t>
  </si>
  <si>
    <t>337050908</t>
  </si>
  <si>
    <t>771</t>
  </si>
  <si>
    <t>Podlahy z dlaždic</t>
  </si>
  <si>
    <t>270</t>
  </si>
  <si>
    <t>771111011</t>
  </si>
  <si>
    <t>Příprava podkladu před provedením dlažby vysátí podlah</t>
  </si>
  <si>
    <t>-1210957140</t>
  </si>
  <si>
    <t xml:space="preserve">Poznámka k souboru cen:_x000d_
1. V cenách 771 12-1011 až 771 12-1015 jsou započteny i náklady na dodání nátěru._x000d_
2. V cenách 771 15-1011 až 771 15-1026 jsou započteny i náklady na dodání stěrky._x000d_
3. V cenách 771 16-1011 až -1023 nejsou započteny náklady na materiál, tyto se oceňují ve specifikaci._x000d_
</t>
  </si>
  <si>
    <t>51,42+36,86</t>
  </si>
  <si>
    <t>271</t>
  </si>
  <si>
    <t>771121011</t>
  </si>
  <si>
    <t>Příprava podkladu před provedením dlažby nátěr penetrační na podlahu</t>
  </si>
  <si>
    <t>1867227937</t>
  </si>
  <si>
    <t>272</t>
  </si>
  <si>
    <t>771151022</t>
  </si>
  <si>
    <t>Příprava podkladu před provedením dlažby samonivelační stěrka min.pevnosti 30 MPa, tloušťky přes 3 do 5 mm</t>
  </si>
  <si>
    <t>118028806</t>
  </si>
  <si>
    <t>273</t>
  </si>
  <si>
    <t>771474111</t>
  </si>
  <si>
    <t>Montáž soklů z dlaždic keramických lepených flexibilním lepidlem rovných, výšky do 65 mm</t>
  </si>
  <si>
    <t>-1534471179</t>
  </si>
  <si>
    <t>4,8+3,9+3,735*2-1,6</t>
  </si>
  <si>
    <t>1.78a</t>
  </si>
  <si>
    <t>5,1+4,2+1,6*2</t>
  </si>
  <si>
    <t>1.78b</t>
  </si>
  <si>
    <t>3,285+2,685+5,785*2-1,6</t>
  </si>
  <si>
    <t>1.78c</t>
  </si>
  <si>
    <t>274</t>
  </si>
  <si>
    <t>59761009</t>
  </si>
  <si>
    <t>sokl-dlažba keramická slinutá hladká do interiéru i exteriéru 600x95mm</t>
  </si>
  <si>
    <t>-472399771</t>
  </si>
  <si>
    <t>73*1,1 'Přepočtené koeficientem množství</t>
  </si>
  <si>
    <t>275</t>
  </si>
  <si>
    <t>771574153</t>
  </si>
  <si>
    <t>Montáž podlah z dlaždic keramických lepených flexibilním lepidlem velkoformátových hladkých přes 2 do 4 ks/m2</t>
  </si>
  <si>
    <t>-689374625</t>
  </si>
  <si>
    <t xml:space="preserve">Poznámka k souboru cen:_x000d_
1. Položky jsou učeny pro všechy druhy povrchových úprav._x000d_
</t>
  </si>
  <si>
    <t>K1</t>
  </si>
  <si>
    <t>6,14+18,64+7,63+19,01</t>
  </si>
  <si>
    <t>m.č.1.52b,1,78a,b,c,</t>
  </si>
  <si>
    <t>276</t>
  </si>
  <si>
    <t>597610081</t>
  </si>
  <si>
    <t xml:space="preserve">dlažba velkoformátová keramická slinutá hladká do interiéru i exteriéru přes 2 do 4ks/m2,  povrch.úprava krystalický gres , protiskluz sk. R9</t>
  </si>
  <si>
    <t>107888917</t>
  </si>
  <si>
    <t>51,42*1,15 'Přepočtené koeficientem množství</t>
  </si>
  <si>
    <t>277</t>
  </si>
  <si>
    <t>710959490</t>
  </si>
  <si>
    <t>K2</t>
  </si>
  <si>
    <t>3,68+3,57+4,21+4,2+1,85+4,2+2,38+4,94+4,15+3,68</t>
  </si>
  <si>
    <t>m.č.1.39,1.42,1.45,1.48,1.52c,1.55,1.58,1.59a,1.61,1.67a</t>
  </si>
  <si>
    <t>278</t>
  </si>
  <si>
    <t>597610085</t>
  </si>
  <si>
    <t xml:space="preserve">dlažba velkoformátová keramická slinutá hladká do interiéru i exteriéru přes 2 do 4ks/m2,  povrch.úprava krystalický gres , protiskluz sk. R10</t>
  </si>
  <si>
    <t>-128970930</t>
  </si>
  <si>
    <t>36,86*1,15 'Přepočtené koeficientem množství</t>
  </si>
  <si>
    <t>279</t>
  </si>
  <si>
    <t>771577111</t>
  </si>
  <si>
    <t>Montáž podlah z dlaždic keramických lepených flexibilním lepidlem Příplatek k cenám za plochu do 5 m2 jednotlivě</t>
  </si>
  <si>
    <t>-1037333031</t>
  </si>
  <si>
    <t>280</t>
  </si>
  <si>
    <t>771591112</t>
  </si>
  <si>
    <t>Izolace podlahy pod dlažbu nátěrem nebo stěrkou ve dvou vrstvách</t>
  </si>
  <si>
    <t>-815980190</t>
  </si>
  <si>
    <t xml:space="preserve">Poznámka k souboru cen:_x000d_
1. V ceně 771 59-1112 jsou započteny i náklady na materiál._x000d_
2. Položka 771 59-1112 se použije pro izolaci podlah zatížené přechodnou vlhkostí._x000d_
3. V ceně 771 59-1112 až -1212 jsou započteny i náklady na materiál._x000d_
4. V cenách 77159-1227, 77159-1217, 77159-1237, 77159-1247, 77159-1257 nejsou započteny náklady na materiál, tyto se oceňují ve specifikaci._x000d_
</t>
  </si>
  <si>
    <t>281</t>
  </si>
  <si>
    <t>771591115</t>
  </si>
  <si>
    <t>Podlahy - dokončovací práce spárování silikonem</t>
  </si>
  <si>
    <t>286300494</t>
  </si>
  <si>
    <t xml:space="preserve">Poznámka k souboru cen:_x000d_
1. Množství měrných jednotek u ceny -1185 se stanoví podle počtu řezaných dlaždic, nezávisle na jejich velikosti._x000d_
2. Položku -1185 lze použít při nuceném použítí jiného nástroje než řezačky._x000d_
</t>
  </si>
  <si>
    <t>43,01</t>
  </si>
  <si>
    <t>sokl</t>
  </si>
  <si>
    <t>3,165*2+1,94+1,04</t>
  </si>
  <si>
    <t>K1 1.52b</t>
  </si>
  <si>
    <t>1,75*2+2,1+1,2</t>
  </si>
  <si>
    <t>1,7*2+2,1+1,2</t>
  </si>
  <si>
    <t>(2*2+2,1+1,2)*2</t>
  </si>
  <si>
    <t>1,52+1,2*2+0,72</t>
  </si>
  <si>
    <t>1,7*2+2,365+1,465</t>
  </si>
  <si>
    <t>2*2+2,4+1,5</t>
  </si>
  <si>
    <t>1,35*2+2,85+1,95</t>
  </si>
  <si>
    <t>1,9+1,2+1,5+0,7+0,2+1,05+0,9+1,05</t>
  </si>
  <si>
    <t>1,95*2+2+1</t>
  </si>
  <si>
    <t>282</t>
  </si>
  <si>
    <t>771591117</t>
  </si>
  <si>
    <t>Podlahy - dokončovací práce spárování akrylem</t>
  </si>
  <si>
    <t>-78187892</t>
  </si>
  <si>
    <t>283</t>
  </si>
  <si>
    <t>998771103</t>
  </si>
  <si>
    <t>Přesun hmot pro podlahy z dlaždic stanovený z hmotnosti přesunovaného materiálu vodorovná dopravní vzdálenost do 50 m v objektech výšky přes 12 do 24 m</t>
  </si>
  <si>
    <t>-532802237</t>
  </si>
  <si>
    <t>284</t>
  </si>
  <si>
    <t>998771181</t>
  </si>
  <si>
    <t>Přesun hmot pro podlahy z dlaždic stanovený z hmotnosti přesunovaného materiálu Příplatek k ceně za přesun prováděný bez použití mechanizace pro jakoukoliv výšku objektu</t>
  </si>
  <si>
    <t>1732392178</t>
  </si>
  <si>
    <t>776</t>
  </si>
  <si>
    <t>Podlahy povlakové</t>
  </si>
  <si>
    <t>285</t>
  </si>
  <si>
    <t>776111311</t>
  </si>
  <si>
    <t>Příprava podkladu vysátí podlah</t>
  </si>
  <si>
    <t>-1562680190</t>
  </si>
  <si>
    <t xml:space="preserve">Poznámka k souboru cen:_x000d_
1. V ceně 776 12-1511 zábrana proti vlhkosti jsou započteny i náklady na 2 vrstvy penetrace a zasypání křemičitým pískem._x000d_
2. V ceně 776 13-2111 vyztužení pletivem jsou započteny i náklady na dodávku pletiva._x000d_
3. V cenách 776 14-1111 až 776 14-4111 jsou započteny i náklady na dodání stěrky._x000d_
</t>
  </si>
  <si>
    <t>358,71+26,55</t>
  </si>
  <si>
    <t>286</t>
  </si>
  <si>
    <t>776121111</t>
  </si>
  <si>
    <t>Příprava podkladu penetrace vodou ředitelná na savý podklad (válečkováním) ředěná v poměru 1:3 podlah</t>
  </si>
  <si>
    <t>861272742</t>
  </si>
  <si>
    <t>287</t>
  </si>
  <si>
    <t>776141122</t>
  </si>
  <si>
    <t>Příprava podkladu vyrovnání samonivelační stěrkou podlah min.pevnosti 30 MPa, tloušťky přes 3 do 5 mm</t>
  </si>
  <si>
    <t>-1941369408</t>
  </si>
  <si>
    <t>288</t>
  </si>
  <si>
    <t>776201812</t>
  </si>
  <si>
    <t>Demontáž povlakových podlahovin lepených ručně s podložkou</t>
  </si>
  <si>
    <t>1892700165</t>
  </si>
  <si>
    <t>(88,28+358,71+26,55)-118,535</t>
  </si>
  <si>
    <t>plocha - dlažby</t>
  </si>
  <si>
    <t>289</t>
  </si>
  <si>
    <t>77625111R</t>
  </si>
  <si>
    <t>Montáž podlahovin z vinylu lepením standardním lepidlem z pásů standardních vč.vytahovaných soklů v = 70 mm</t>
  </si>
  <si>
    <t>1832740407</t>
  </si>
  <si>
    <t>V1</t>
  </si>
  <si>
    <t>22,48+13,31+17,33+21,68+21,6+12,95+12,95+21,31+58,56+11,28+11,12+10,61+12,04+5+17,79+21,9+30,2+14,96+4,61+17,03</t>
  </si>
  <si>
    <t>290</t>
  </si>
  <si>
    <t>284121101</t>
  </si>
  <si>
    <t xml:space="preserve">PVC vinylová , tl 2,00mm, proti otěru tř.T ,kročej.útlum  3dB ,i pro mokré prostory, protiskl. st. R 9</t>
  </si>
  <si>
    <t>925971103</t>
  </si>
  <si>
    <t>358,71*1,2 'Přepočtené koeficientem množství</t>
  </si>
  <si>
    <t>291</t>
  </si>
  <si>
    <t>-1103909207</t>
  </si>
  <si>
    <t>V2</t>
  </si>
  <si>
    <t>4,14+4,29+3,66+3,66+10,8</t>
  </si>
  <si>
    <t>292</t>
  </si>
  <si>
    <t>284121102</t>
  </si>
  <si>
    <t xml:space="preserve">PVC vinylová , tl 2,00mm, proti otěru tř.T ,kročej.útlum  5dB ,i pro mokré prostory, protiskl. st. R 10</t>
  </si>
  <si>
    <t>1902463995</t>
  </si>
  <si>
    <t>26,55*1,2 'Přepočtené koeficientem množství</t>
  </si>
  <si>
    <t>293</t>
  </si>
  <si>
    <t>776421311</t>
  </si>
  <si>
    <t>Montáž lišt přechodových samolepících</t>
  </si>
  <si>
    <t>-231587356</t>
  </si>
  <si>
    <t>0,6+0,7*3+0,8*2+0,9*11+1*4+1,1*20+1,6</t>
  </si>
  <si>
    <t>294</t>
  </si>
  <si>
    <t>59054110</t>
  </si>
  <si>
    <t>profil přechodový Al s pohyblivým ramenem matně eloxovaný 8x20mm</t>
  </si>
  <si>
    <t>-816938878</t>
  </si>
  <si>
    <t>41,8*1,02 'Přepočtené koeficientem množství</t>
  </si>
  <si>
    <t>295</t>
  </si>
  <si>
    <t>776991821</t>
  </si>
  <si>
    <t>Ostatní práce odstranění lepidla ručně z podlah</t>
  </si>
  <si>
    <t>1267672791</t>
  </si>
  <si>
    <t>296</t>
  </si>
  <si>
    <t>1476563487</t>
  </si>
  <si>
    <t>297</t>
  </si>
  <si>
    <t>998776103</t>
  </si>
  <si>
    <t>Přesun hmot pro podlahy povlakové stanovený z hmotnosti přesunovaného materiálu vodorovná dopravní vzdálenost do 50 m v objektech výšky přes 12 do 24 m</t>
  </si>
  <si>
    <t>-1697066173</t>
  </si>
  <si>
    <t>298</t>
  </si>
  <si>
    <t>998776181</t>
  </si>
  <si>
    <t>Přesun hmot pro podlahy povlakové stanovený z hmotnosti přesunovaného materiálu Příplatek k cenám za přesun prováděný bez použití mechanizace pro jakoukoliv výšku objektu</t>
  </si>
  <si>
    <t>-1648402933</t>
  </si>
  <si>
    <t>781</t>
  </si>
  <si>
    <t>Dokončovací práce - obklady</t>
  </si>
  <si>
    <t>299</t>
  </si>
  <si>
    <t>781111011</t>
  </si>
  <si>
    <t>Příprava podkladu před provedením obkladu oprášení (ometení) stěny</t>
  </si>
  <si>
    <t>-365099492</t>
  </si>
  <si>
    <t xml:space="preserve">Poznámka k souboru cen:_x000d_
1. V cenách 781 12-1011 až -1015 jsou započtenyi náklady na materiál._x000d_
2. V cenách 781 16-1011 až -1023 nejsou započteny náklady na materiál, tyto se oceňují ve specifikaci._x000d_
</t>
  </si>
  <si>
    <t>300</t>
  </si>
  <si>
    <t>781121011</t>
  </si>
  <si>
    <t>Příprava podkladu před provedením obkladu nátěr penetrační na stěnu</t>
  </si>
  <si>
    <t>776372482</t>
  </si>
  <si>
    <t>301</t>
  </si>
  <si>
    <t>781131112</t>
  </si>
  <si>
    <t>Izolace stěny pod obklad izolace nátěrem nebo stěrkou ve dvou vrstvách</t>
  </si>
  <si>
    <t>-1452395376</t>
  </si>
  <si>
    <t xml:space="preserve">Poznámka k souboru cen:_x000d_
1. Položka 781 13-1112 se použije pro izolaci stěny zatížené přechodnou vlhkostí._x000d_
2. V cenách 781 13-1112 až -1262 jsou započteny i náklady na materiál._x000d_
3. V cenách 78113-1207,78113-1227, 78159-1237, 78159-1247, 78159-1257 nejsou započteny náklady na materiál, tyto se oceňují ve specifikaci._x000d_
</t>
  </si>
  <si>
    <t>302</t>
  </si>
  <si>
    <t>781474154</t>
  </si>
  <si>
    <t>Montáž obkladů vnitřních stěn z dlaždic keramických lepených flexibilním lepidlem velkoformátových hladkých přes 4 do 6 ks/m2</t>
  </si>
  <si>
    <t>-1095138834</t>
  </si>
  <si>
    <t xml:space="preserve">Poznámka k souboru cen:_x000d_
1. Položky jsou určeny pro všechny druhy povrchových úprav._x000d_
</t>
  </si>
  <si>
    <t>2,1*(1,75+2,1)*2-0,9*2</t>
  </si>
  <si>
    <t>m.č.1.39</t>
  </si>
  <si>
    <t>2,1*(1,7+2,1)*2-0,9*2</t>
  </si>
  <si>
    <t>m.č. 1.42</t>
  </si>
  <si>
    <t>2,1*(2+2,1)*2*2-09*2*2</t>
  </si>
  <si>
    <t>m.č.1.45,1.48</t>
  </si>
  <si>
    <t>1,8*(1,94+3,165*2+1,04)</t>
  </si>
  <si>
    <t>M.Č.1,52b</t>
  </si>
  <si>
    <t>1,8*(1,52+0,72+1,2*2)</t>
  </si>
  <si>
    <t>m.č.1.52c</t>
  </si>
  <si>
    <t>2,1*(2,35+1,45+1,7*2)</t>
  </si>
  <si>
    <t>1,8*(3,275*2+1,5+0,8)</t>
  </si>
  <si>
    <t>m.č.1,57b</t>
  </si>
  <si>
    <t>1,8*(1,5+0,9+0,7+1,05+1,05+0,9+0,25)</t>
  </si>
  <si>
    <t>m.č.1.58</t>
  </si>
  <si>
    <t>2,1*(2*2+2,4+1,5)</t>
  </si>
  <si>
    <t>m.č.1.59a</t>
  </si>
  <si>
    <t>2,1*(1,35*22,85+1,95+0,3*2)</t>
  </si>
  <si>
    <t>2,1*(1,89*2+2+1)</t>
  </si>
  <si>
    <t>m.č.1.67a</t>
  </si>
  <si>
    <t>303</t>
  </si>
  <si>
    <t>597610011</t>
  </si>
  <si>
    <t xml:space="preserve">obklad velkoformátový keramický hladký 200/600 mm bílý </t>
  </si>
  <si>
    <t>-2094253011</t>
  </si>
  <si>
    <t>195,523*2/3*1,1</t>
  </si>
  <si>
    <t>304</t>
  </si>
  <si>
    <t>597610012</t>
  </si>
  <si>
    <t xml:space="preserve">obklad velkoformátový keramický hladký 200/600 mm barevný </t>
  </si>
  <si>
    <t>-242287007</t>
  </si>
  <si>
    <t>195,529*1/3*1,1</t>
  </si>
  <si>
    <t>305</t>
  </si>
  <si>
    <t>781491011</t>
  </si>
  <si>
    <t>Montáž zrcadel lepených silikonovým tmelem na podkladní omítku, plochy do 1 m2</t>
  </si>
  <si>
    <t>1186465260</t>
  </si>
  <si>
    <t>0,6*0,8*13</t>
  </si>
  <si>
    <t>poz.V1</t>
  </si>
  <si>
    <t>306</t>
  </si>
  <si>
    <t>63465124</t>
  </si>
  <si>
    <t>zrcadlo nemontované čiré tl 4mm max. rozměr 3210x2250mm</t>
  </si>
  <si>
    <t>-1174582267</t>
  </si>
  <si>
    <t>6,24*1,1 'Přepočtené koeficientem množství</t>
  </si>
  <si>
    <t>307</t>
  </si>
  <si>
    <t>781494111</t>
  </si>
  <si>
    <t>Obklad - dokončující práce profily ukončovací lepené flexibilním lepidlem rohové</t>
  </si>
  <si>
    <t>-1412776856</t>
  </si>
  <si>
    <t xml:space="preserve">Poznámka k souboru cen:_x000d_
1. Množství měrných jednotek u ceny -5185 se stanoví podle počtu řezaných obkladaček, nezávisle na jejich velikosti._x000d_
2. Položku -5185 lze použít při nuceném použití jiného nástroje než řezačky._x000d_
</t>
  </si>
  <si>
    <t>0,9+2,1*2+2,1</t>
  </si>
  <si>
    <t>1,2+0,5*2</t>
  </si>
  <si>
    <t>308</t>
  </si>
  <si>
    <t>781495115</t>
  </si>
  <si>
    <t>Obklad - dokončující práce ostatní práce spárování silikonem</t>
  </si>
  <si>
    <t>723828888</t>
  </si>
  <si>
    <t>2,1*(4+4+4+4)</t>
  </si>
  <si>
    <t>1,8*(4+4)</t>
  </si>
  <si>
    <t>2,1*4</t>
  </si>
  <si>
    <t>1,8*4</t>
  </si>
  <si>
    <t>2,1*6</t>
  </si>
  <si>
    <t>2,1*(4+4)</t>
  </si>
  <si>
    <t>309</t>
  </si>
  <si>
    <t>781571141</t>
  </si>
  <si>
    <t>Montáž obkladů ostění a parapetů z obkladaček keramických lepených flexibilním lepidlem šířky ostění přes 200 do 400 mm</t>
  </si>
  <si>
    <t>1852730268</t>
  </si>
  <si>
    <t>310</t>
  </si>
  <si>
    <t>1179753985</t>
  </si>
  <si>
    <t>2,2*0,4*1,2</t>
  </si>
  <si>
    <t>311</t>
  </si>
  <si>
    <t>998781103</t>
  </si>
  <si>
    <t>Přesun hmot pro obklady keramické stanovený z hmotnosti přesunovaného materiálu vodorovná dopravní vzdálenost do 50 m v objektech výšky přes 12 do 24 m</t>
  </si>
  <si>
    <t>-1841706553</t>
  </si>
  <si>
    <t>312</t>
  </si>
  <si>
    <t>998781181</t>
  </si>
  <si>
    <t>Přesun hmot pro obklady keramické stanovený z hmotnosti přesunovaného materiálu Příplatek k cenám za přesun prováděný bez použití mechanizace pro jakoukoliv výšku objektu</t>
  </si>
  <si>
    <t>400029631</t>
  </si>
  <si>
    <t>783</t>
  </si>
  <si>
    <t>Dokončovací práce - nátěry</t>
  </si>
  <si>
    <t>313</t>
  </si>
  <si>
    <t>783218111</t>
  </si>
  <si>
    <t>Lazurovací nátěr tesařských konstrukcí dvojnásobný syntetický</t>
  </si>
  <si>
    <t>-1274788238</t>
  </si>
  <si>
    <t>314</t>
  </si>
  <si>
    <t>783317101</t>
  </si>
  <si>
    <t>Krycí nátěr (email) zámečnických konstrukcí jednonásobný syntetický standardní</t>
  </si>
  <si>
    <t>-1761031587</t>
  </si>
  <si>
    <t>nátěr zárubní</t>
  </si>
  <si>
    <t>0,25*4,6</t>
  </si>
  <si>
    <t>0,25*4,7*2</t>
  </si>
  <si>
    <t>0,25*4,9*3</t>
  </si>
  <si>
    <t>0,25*5,1</t>
  </si>
  <si>
    <t>0,25*5*4</t>
  </si>
  <si>
    <t>0,25*4,2*2</t>
  </si>
  <si>
    <t>0,25*5,6</t>
  </si>
  <si>
    <t>784</t>
  </si>
  <si>
    <t>Dokončovací práce - malby a tapety</t>
  </si>
  <si>
    <t>315</t>
  </si>
  <si>
    <t>784161401</t>
  </si>
  <si>
    <t>Celoplošné vyrovnání podkladu stěrkou, tloušťky do 3 mm vyhlazením v místnostech výšky do 3,80 m</t>
  </si>
  <si>
    <t>1236212006</t>
  </si>
  <si>
    <t>19,01+277,31+43</t>
  </si>
  <si>
    <t>podhledy</t>
  </si>
  <si>
    <t>316</t>
  </si>
  <si>
    <t>784181101</t>
  </si>
  <si>
    <t>Penetrace podkladu jednonásobná základní akrylátová v místnostech výšky do 3,80 m</t>
  </si>
  <si>
    <t>-1615244610</t>
  </si>
  <si>
    <t>2069,011</t>
  </si>
  <si>
    <t>317</t>
  </si>
  <si>
    <t>784211101</t>
  </si>
  <si>
    <t>Malby z malířských směsí otěruvzdorných za mokra dvojnásobné, bílé za mokra otěruvzdorné výborně v místnostech výšky do 3,80 m</t>
  </si>
  <si>
    <t>148975847</t>
  </si>
  <si>
    <t>339,35</t>
  </si>
  <si>
    <t>SDK</t>
  </si>
  <si>
    <t>318</t>
  </si>
  <si>
    <t>784221101</t>
  </si>
  <si>
    <t>Malby z malířských směsí otěruvzdorných za sucha dvojnásobné, bílé za sucha otěruvzdorné dobře, omyvatelné , v místnostech výšky do 3,80 m</t>
  </si>
  <si>
    <t>-131775892</t>
  </si>
  <si>
    <t>57,68+20,23</t>
  </si>
  <si>
    <t>strop</t>
  </si>
  <si>
    <t>1856,381+131,04+3,68</t>
  </si>
  <si>
    <t>stěny+ jen malba 1.78b</t>
  </si>
  <si>
    <t>787</t>
  </si>
  <si>
    <t>Dokončovací práce - zasklívání</t>
  </si>
  <si>
    <t>319</t>
  </si>
  <si>
    <t>787911115</t>
  </si>
  <si>
    <t>Zasklívání – ostatní práce montáž fólie na sklo neprůhledné</t>
  </si>
  <si>
    <t>-1773903118</t>
  </si>
  <si>
    <t>poz.P2</t>
  </si>
  <si>
    <t>320</t>
  </si>
  <si>
    <t>63479014</t>
  </si>
  <si>
    <t>fólie na sklo nereflexní kouřová 56%</t>
  </si>
  <si>
    <t>1425771074</t>
  </si>
  <si>
    <t>3,36*1,03 'Přepočtené koeficientem množství</t>
  </si>
  <si>
    <t>321</t>
  </si>
  <si>
    <t>998787103</t>
  </si>
  <si>
    <t>Přesun hmot pro zasklívání stanovený z hmotnosti přesunovaného materiálu vodorovná dopravní vzdálenost do 50 m v objektech výšky přes 12 do 24 m</t>
  </si>
  <si>
    <t>2117946623</t>
  </si>
  <si>
    <t>322</t>
  </si>
  <si>
    <t>998787181</t>
  </si>
  <si>
    <t>Přesun hmot pro zasklívání stanovený z hmotnosti přesunovaného materiálu Příplatek k cenám za přesun prováděný bez použití mechanizace pro jakoukoliv výšku objektu</t>
  </si>
  <si>
    <t>-290304458</t>
  </si>
  <si>
    <t>Masn0602 - Zdravotní technika</t>
  </si>
  <si>
    <t xml:space="preserve">    725 - Zdravotechnika </t>
  </si>
  <si>
    <t xml:space="preserve">Zdravotechnika </t>
  </si>
  <si>
    <t>725000001</t>
  </si>
  <si>
    <t xml:space="preserve">Zdravotní technika </t>
  </si>
  <si>
    <t>-324807080</t>
  </si>
  <si>
    <t xml:space="preserve">Poznámka k souboru cen:_x000d_
1. V cenách -1351, -1361 není započten napájecí zdroj._x000d_
2. V cenách jsou započtená klozetová sedátka._x000d_
</t>
  </si>
  <si>
    <t>Masn0603 - Vytápění</t>
  </si>
  <si>
    <t xml:space="preserve">    735 - Vytápění </t>
  </si>
  <si>
    <t>735</t>
  </si>
  <si>
    <t xml:space="preserve">Vytápění </t>
  </si>
  <si>
    <t>735000001</t>
  </si>
  <si>
    <t>-746292596</t>
  </si>
  <si>
    <t>Masn0604 - Mediciální plyny</t>
  </si>
  <si>
    <t xml:space="preserve">    723 - Mediciální plyny </t>
  </si>
  <si>
    <t>723</t>
  </si>
  <si>
    <t xml:space="preserve">Mediciální plyny </t>
  </si>
  <si>
    <t>723000001</t>
  </si>
  <si>
    <t>-1233507295</t>
  </si>
  <si>
    <t>Masn0605 - Vzduchotechnika</t>
  </si>
  <si>
    <t xml:space="preserve">    751 - Vzduchotechnika</t>
  </si>
  <si>
    <t>751</t>
  </si>
  <si>
    <t>751000001</t>
  </si>
  <si>
    <t xml:space="preserve">Vzduchotechnika </t>
  </si>
  <si>
    <t>2130946553</t>
  </si>
  <si>
    <t>Masn0606 - Elektroinstalace</t>
  </si>
  <si>
    <t xml:space="preserve">    741 - Elektroinstalace - silnoproud</t>
  </si>
  <si>
    <t>741</t>
  </si>
  <si>
    <t>Elektroinstalace - silnoproud</t>
  </si>
  <si>
    <t>741000001</t>
  </si>
  <si>
    <t xml:space="preserve">Elektroinstalace </t>
  </si>
  <si>
    <t>1010202349</t>
  </si>
  <si>
    <t>Masn0607 - Slaboproud , EPS</t>
  </si>
  <si>
    <t xml:space="preserve">    742 - Elektroinstalace - slaboproud</t>
  </si>
  <si>
    <t>742</t>
  </si>
  <si>
    <t>Elektroinstalace - slaboproud</t>
  </si>
  <si>
    <t>742000001</t>
  </si>
  <si>
    <t xml:space="preserve">Slaboproud </t>
  </si>
  <si>
    <t>1379988401</t>
  </si>
  <si>
    <t>742000002</t>
  </si>
  <si>
    <t>EPS</t>
  </si>
  <si>
    <t>-1763681118</t>
  </si>
  <si>
    <t>Masn0608 - Měření a regulace</t>
  </si>
  <si>
    <t xml:space="preserve">    742 - Měření a regulace </t>
  </si>
  <si>
    <t xml:space="preserve">Měření a regulace </t>
  </si>
  <si>
    <t>-46964171</t>
  </si>
  <si>
    <t>Masn0609 - Přepravní systém pacientů</t>
  </si>
  <si>
    <t xml:space="preserve">    767 - Přepravní systém pacientů </t>
  </si>
  <si>
    <t xml:space="preserve">Přepravní systém pacientů </t>
  </si>
  <si>
    <t>767000001</t>
  </si>
  <si>
    <t>-1442040805</t>
  </si>
  <si>
    <t xml:space="preserve">Poznámka k souboru cen:_x000d_
1. V cenách nejsou započteny náklady na:_x000d_
a) montáž lištování hliníkovými profily, potního žlábku a okopových plechů; tyto práce se oceňují cenami 767 89-6110 až –6120 Montáž lišt a okopových plechů,_x000d_
b) montáž těsnění stěn; tyto práce se oceňují cenami 767 62-6101 až -6103 Montáž těsnění oken,_x000d_
c) montáž výplně stěn tvarovaným plechem; tyto práce se oceňují cenami 767 13-7511 až -7513 Montáž obložení plechem tvarovaným._x000d_
d) zhotovení otvoru ve výplni stěn a příček plechem; tyto práce se oceňují cenami 767 13-7601 až -7613 Zhotovení otvoru v plechu ocelovém,_x000d_
e) montáž ocelových krycích lišt jednostranně; tyto práce se oceňují cenami 767 62-71 Montáž krycích ocelových lišt, množství se určuje v m jako 1/2 (spoje dvou kovových prvků) nebo 1/4 (krajový prvek) délky olištovávaného prvku._x000d_
2. V cenách 767 11-1110 až -1180 není započtena montáž spojení stěn z dílů před osazením; tyto práce se oceňují cenou 767 64-8351 Spojení dveří a stěn._x000d_
</t>
  </si>
  <si>
    <t>Masn0610 - Výměna ležatého potrubí - ZTI</t>
  </si>
  <si>
    <t xml:space="preserve">    8 - Trubní vedení</t>
  </si>
  <si>
    <t xml:space="preserve">    727 - Zdravotechnika - požární ochrana</t>
  </si>
  <si>
    <t>Trubní vedení</t>
  </si>
  <si>
    <t>899722113</t>
  </si>
  <si>
    <t>Krytí potrubí z plastů výstražnou fólií z PVC šířky 34cm</t>
  </si>
  <si>
    <t>-1666261209</t>
  </si>
  <si>
    <t>721110806</t>
  </si>
  <si>
    <t>Demontáž potrubí z kameninových trub normálních nebo kyselinovzdorných přes 100 do DN 200</t>
  </si>
  <si>
    <t>1745625883</t>
  </si>
  <si>
    <t>721110956</t>
  </si>
  <si>
    <t>Opravy odpadního potrubí kameninového vsazení odbočky do potrubí DN 300</t>
  </si>
  <si>
    <t>-667580182</t>
  </si>
  <si>
    <t>59711770</t>
  </si>
  <si>
    <t>odbočka kameninová glazovaná jednoduchá kolmá DN 300/150 L50cm spojovací systém C/F tř.160/-</t>
  </si>
  <si>
    <t>-544158736</t>
  </si>
  <si>
    <t>721171915</t>
  </si>
  <si>
    <t>Opravy odpadního potrubí plastového propojení dosavadního potrubí DN 110</t>
  </si>
  <si>
    <t>988930005</t>
  </si>
  <si>
    <t>721171916</t>
  </si>
  <si>
    <t>Opravy odpadního potrubí plastového propojení dosavadního potrubí DN 140</t>
  </si>
  <si>
    <t>-178246992</t>
  </si>
  <si>
    <t>721171917</t>
  </si>
  <si>
    <t>Opravy odpadního potrubí plastového propojení dosavadního potrubí DN 160</t>
  </si>
  <si>
    <t>-1717771112</t>
  </si>
  <si>
    <t>721173704</t>
  </si>
  <si>
    <t>Potrubí z plastových trub HT odpadní (svislé) DN 50 x 1,8</t>
  </si>
  <si>
    <t>-1404772183</t>
  </si>
  <si>
    <t xml:space="preserve">Potrubí z plastových trubKG svodné (ležaté) DN 110 x 3,2 mm </t>
  </si>
  <si>
    <t>110311264</t>
  </si>
  <si>
    <t>721174006</t>
  </si>
  <si>
    <t xml:space="preserve">Potrubí z plastových trub KG svodné (ležaté) DN 125x3,2 mm </t>
  </si>
  <si>
    <t>-1046115353</t>
  </si>
  <si>
    <t>721174007</t>
  </si>
  <si>
    <t xml:space="preserve">Potrubí z plastových trub KG svodné (ležaté) DN 160 x 4,0 mm </t>
  </si>
  <si>
    <t>1587421955</t>
  </si>
  <si>
    <t>721174025</t>
  </si>
  <si>
    <t>Potrubí z plastových trub HT odpadní (svislé) DN 110</t>
  </si>
  <si>
    <t>1717931700</t>
  </si>
  <si>
    <t>721174043</t>
  </si>
  <si>
    <t>Potrubí z plastových trubHT připojovací DN 50x1,8</t>
  </si>
  <si>
    <t>-733231299</t>
  </si>
  <si>
    <t>721194105</t>
  </si>
  <si>
    <t>Vyměření přípojek na potrubí vyvedení a upevnění odpadních výpustek DN 50x 1,8 mm</t>
  </si>
  <si>
    <t>1884910797</t>
  </si>
  <si>
    <t xml:space="preserve">Poznámka k souboru cen:_x000d_
1. Cenami lze oceňovat i vyvedení a upevnění odpadních výpustek ke strojům a zařízením._x000d_
2. Potrubí odpadních výpustek se oceňují cenami souboru cen 721 17- . . Potrubí z plastových trub, části A 01._x000d_
</t>
  </si>
  <si>
    <t>721194109</t>
  </si>
  <si>
    <t>Vyměření přípojek na potrubí vyvedení a upevnění odpadních výpustek DN 110 x 2,3 mm</t>
  </si>
  <si>
    <t>1428106543</t>
  </si>
  <si>
    <t>721211403</t>
  </si>
  <si>
    <t xml:space="preserve">Podlahové vpusti s vodorovným odtokem DN 50/75 se spec.zápach uzávěrkou </t>
  </si>
  <si>
    <t>-589238216</t>
  </si>
  <si>
    <t>721234137</t>
  </si>
  <si>
    <t xml:space="preserve">Čistící tvarovka s hladkým koncem DN 110 pro plast.potrubí </t>
  </si>
  <si>
    <t>-176654358</t>
  </si>
  <si>
    <t>721273150</t>
  </si>
  <si>
    <t xml:space="preserve">podomítková sada sifonů pro dva spotřebiče DN 50 </t>
  </si>
  <si>
    <t>1872292231</t>
  </si>
  <si>
    <t>721273153</t>
  </si>
  <si>
    <t>Ventilační hlavice přivětrávací přivzdučňovací ventil DN 110</t>
  </si>
  <si>
    <t>1299777162</t>
  </si>
  <si>
    <t>721290111</t>
  </si>
  <si>
    <t>Zkouška těsnosti kanalizace v objektech vodou do DN 125</t>
  </si>
  <si>
    <t>2022939537</t>
  </si>
  <si>
    <t xml:space="preserve">Poznámka k souboru cen:_x000d_
1. V ceně -0123 není započteno dodání média; jeho dodávka se oceňuje ve specifikaci._x000d_
</t>
  </si>
  <si>
    <t>721290112</t>
  </si>
  <si>
    <t>Zkouška těsnosti kanalizace v objektech vodou DN 150 nebo DN 200</t>
  </si>
  <si>
    <t>-749945198</t>
  </si>
  <si>
    <t>721290113</t>
  </si>
  <si>
    <t>Zkouška těsnosti kanalizace v objektech kouřem DN 300</t>
  </si>
  <si>
    <t>1256808100</t>
  </si>
  <si>
    <t>998721101</t>
  </si>
  <si>
    <t>Přesun hmot pro vnitřní kanalizace stanovený z hmotnosti přesunovaného materiálu vodorovná dopravní vzdálenost do 50 m v objektech výšky do 6 m</t>
  </si>
  <si>
    <t>-1574001014</t>
  </si>
  <si>
    <t>727</t>
  </si>
  <si>
    <t>Zdravotechnika - požární ochrana</t>
  </si>
  <si>
    <t>727121108</t>
  </si>
  <si>
    <t>Protipožární ochranné manžety požární odolnost EI 90 D 125</t>
  </si>
  <si>
    <t>343820154</t>
  </si>
  <si>
    <t>727121109</t>
  </si>
  <si>
    <t>Protipožární ochranné manžety požární odolnost EI 90 D 160</t>
  </si>
  <si>
    <t>-1426649611</t>
  </si>
  <si>
    <t xml:space="preserve">Masn0611 - Výměna ležatého potrubí - stavební práce </t>
  </si>
  <si>
    <t>132201201</t>
  </si>
  <si>
    <t>Hloubení zapažených i nezapažených rýh šířky přes 600 do 2 000 mm s urovnáním dna do předepsaného profilu a spádu v hornině tř. 3 do 100 m3</t>
  </si>
  <si>
    <t>-998500906</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</si>
  <si>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prostředek._x000d_
2. Hloubení rýh při lesnicko-technických melioracích se oceňuje:_x000d_
a) ve stržích cenami platnými pro objem výkopu do 100 m3, i když skutečný objem výkopu je větší,_x000d_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m3._x000d_
3. Náklady na svislé přemístění výkopku nad 1 m hloubky se určí dle ustanovení článku č. 3161 všeobecných podmínek katalogu._x000d_
4. Předepisuje-li projekt hloubit rýhy 5 až 7 bez použití trhavin, oceňuje se toto hloubení:_x000d_
a) v suchu nebo mokru cenami 138 40-1201, 138 50-1201 a 138 60-1201 Dolamování hloubených vykopávek,_x000d_
b) v tekoucí vodě při jakékoliv její rychlosti individuálně._x000d_
5. Ceny nelze použít pro hloubení rýh a hloubky přes 16 m. Tyto práce se oceňují individuálně._x000d_
</t>
  </si>
  <si>
    <t>vně objektu</t>
  </si>
  <si>
    <t>3,4*0,8*2</t>
  </si>
  <si>
    <t>132201209</t>
  </si>
  <si>
    <t>Hloubení zapažených i nezapažených rýh šířky přes 600 do 2 000 mm s urovnáním dna do předepsaného profilu a spádu v hornině tř. 3 Příplatek k cenám za lepivost horniny tř. 3</t>
  </si>
  <si>
    <t>2039108235</t>
  </si>
  <si>
    <t>5,44*0,5</t>
  </si>
  <si>
    <t>50 %</t>
  </si>
  <si>
    <t>139711101</t>
  </si>
  <si>
    <t>Vykopávka v uzavřených prostorách s naložením výkopku na dopravní prostředek v hornině tř. 1 až 4</t>
  </si>
  <si>
    <t>-157901370</t>
  </si>
  <si>
    <t xml:space="preserve">Poznámka k souboru cen:_x000d_
1. V cenách nejsou započteny náklady na podchycení stavebních konstrukcí a případné odvětrávání pracovního prostoru._x000d_
</t>
  </si>
  <si>
    <t>2.PP v podlaze</t>
  </si>
  <si>
    <t>(3,9+0,7+1,1+2+10,1+1,3+1,5)*0,6*(1,5+0,8)/2</t>
  </si>
  <si>
    <t>151101101</t>
  </si>
  <si>
    <t>Zřízení pažení a rozepření stěn rýh pro podzemní vedení pro všechny šířky rýhy příložné pro jakoukoliv mezerovitost, hloubky do 2 m</t>
  </si>
  <si>
    <t>-320170483</t>
  </si>
  <si>
    <t xml:space="preserve">Poznámka k souboru cen:_x000d_
1. Ceny jsou určeny pro roubení a rozepření stěn i jiných výkopů se svislými stěnami, pokud jsou tyto výkopy pro podzemní vedení rozměru do 1 250 mm._x000d_
2. Plocha mezer mezi pažinami příložného pažení se od plochy příložného pažení neodečítá; nezapažené plochy u pažení zátažného nebo hnaného se od plochy pažení odečítají._x000d_
3. Předepisuje-li projekt:_x000d_
a) ponechat pažení ve výkopu, oceňuje se toto pažení cenami souboru cen 151 . 0-19 Pažení stěn s ponecháním a rozepření stěn cenami souboru cen 151 . 0-13 Zřízení rozepření zapažených stěn výkopů,_x000d_
b) vzepření stěn, oceňuje se toto odstranění pažení stěn výkopu cenami souboru cen 151 . 0-12 Pažení stěn a vzepření stěn cenami souboru cen 151 . 0-14 odstranění vzepření stěn,_x000d_
c) kotvení stěn, oceňuje se toto Odstranění pažení stěn cenami souboru cen 151 . 0-12 Pažení stěn a kotvení stěn příslušnými cenami katalogu 800-2 Zvláštní zakládání objektů._x000d_
</t>
  </si>
  <si>
    <t>151101111</t>
  </si>
  <si>
    <t>Odstranění pažení a rozepření stěn rýh pro podzemní vedení s uložením materiálu na vzdálenost do 3 m od kraje výkopu příložné, hloubky do 2 m</t>
  </si>
  <si>
    <t>-651219490</t>
  </si>
  <si>
    <t>162201211</t>
  </si>
  <si>
    <t>Vodorovné přemístění výkopku nebo sypaniny stavebním kolečkem s naložením a vyprázdněním kolečka na hromady nebo do dopravního prostředku na vzdálenost do 10 m z horniny tř. 1 až 4</t>
  </si>
  <si>
    <t>-631206677</t>
  </si>
  <si>
    <t>5,278+1,508</t>
  </si>
  <si>
    <t>162201219</t>
  </si>
  <si>
    <t>Vodorovné přemístění výkopku nebo sypaniny stavebním kolečkem s naložením a vyprázdněním kolečka na hromady nebo do dopravního prostředku na vzdálenost do 10 m z horniny Příplatek k ceně za každých dalších 10 m</t>
  </si>
  <si>
    <t>576087188</t>
  </si>
  <si>
    <t>2034887019</t>
  </si>
  <si>
    <t>-1467878811</t>
  </si>
  <si>
    <t>6,786*5</t>
  </si>
  <si>
    <t>1909167622</t>
  </si>
  <si>
    <t>1790392821</t>
  </si>
  <si>
    <t>6,786*1,8</t>
  </si>
  <si>
    <t>174101101</t>
  </si>
  <si>
    <t>Zásyp sypaninou z jakékoliv horniny s uložením výkopku ve vrstvách se zhutněním jam, šachet, rýh nebo kolem objektů v těchto vykopávkách</t>
  </si>
  <si>
    <t>-751648475</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</si>
  <si>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</si>
  <si>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5,44-0,952-0,272</t>
  </si>
  <si>
    <t>174101102</t>
  </si>
  <si>
    <t>Zásyp sypaninou z jakékoliv horniny s uložením výkopku ve vrstvách se zhutněním v uzavřených prostorách s urovnáním povrchu zásypu</t>
  </si>
  <si>
    <t>1932455194</t>
  </si>
  <si>
    <t>14,214-4,326-1,236</t>
  </si>
  <si>
    <t>175111101</t>
  </si>
  <si>
    <t>Obsypání potrubí ručně sypaninou z vhodných hornin tř. 1 až 4 nebo materiálem připraveným podél výkopu ve vzdálenosti do 3 m od jeho kraje, pro jakoukoliv hloubku výkopu a míru zhutnění bez prohození sypaniny sítem</t>
  </si>
  <si>
    <t>1929725974</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</si>
  <si>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konstrukcí)._x000d_
2. Míru zhutnění předepisuje projekt._x000d_
3. V cenách nejsou zahrnuty náklady na nakupovanou sypaninu. Tato se oceňuje ve specifikaci._x000d_
</t>
  </si>
  <si>
    <t>(3,9+0,7+1,1+2+10,1+1,3+1,5)*0,6*0,35</t>
  </si>
  <si>
    <t>3,4*0,8*0,35</t>
  </si>
  <si>
    <t>58331200</t>
  </si>
  <si>
    <t>štěrkopísek netříděný zásypový</t>
  </si>
  <si>
    <t>1703914106</t>
  </si>
  <si>
    <t>5,278*2 'Přepočtené koeficientem množství</t>
  </si>
  <si>
    <t>273313611</t>
  </si>
  <si>
    <t>Základy z betonu prostého desky z betonu kamenem neprokládaného tř. C 16/20</t>
  </si>
  <si>
    <t>1638603435</t>
  </si>
  <si>
    <t>podkl.beton - dle vybourání</t>
  </si>
  <si>
    <t>20,6*0,8*0,16</t>
  </si>
  <si>
    <t>389381001</t>
  </si>
  <si>
    <t>Dobetonování prefabrikovaných konstrukcí</t>
  </si>
  <si>
    <t>-1116535714</t>
  </si>
  <si>
    <t xml:space="preserve">Poznámka k souboru cen:_x000d_
1. V ceně jsou započteny i náklady na bednění._x000d_
2. V ceně nejsou započteny náklady na výztuž, která se oceňuje cenou 389 36-1001 Doplňující výztuž prefabrikovaných konstrukcí._x000d_
</t>
  </si>
  <si>
    <t>13,836</t>
  </si>
  <si>
    <t xml:space="preserve">mezistrop - dle vybourání </t>
  </si>
  <si>
    <t>411388621</t>
  </si>
  <si>
    <t>Zabetonování otvorů ve stropech nebo v klenbách včetně lešení, bednění, odbednění a výztuže (materiál v ceně) ze suchých směsí, tl. do 150 mm ve stropech železobetonových, tvárnicových a prefabrikovaných plochy do 0,25 m2</t>
  </si>
  <si>
    <t>315909166</t>
  </si>
  <si>
    <t>451573111</t>
  </si>
  <si>
    <t>Lože pod potrubí, stoky a drobné objekty v otevřeném výkopu z písku a štěrkopísku do 63 mm</t>
  </si>
  <si>
    <t>-1930767504</t>
  </si>
  <si>
    <t xml:space="preserve">Poznámka k souboru cen:_x000d_
1. Ceny -1111 a -1192 lze použít i pro zřízení sběrných vrstev nad drenážními trubkami._x000d_
2. V cenách -5111 a -1192 jsou započteny i náklady na prohození výkopku získaného při zemních pracích._x000d_
</t>
  </si>
  <si>
    <t>20,6*0,6*0,1</t>
  </si>
  <si>
    <t>3,4*0,8*0,1</t>
  </si>
  <si>
    <t>38786363</t>
  </si>
  <si>
    <t>20,8*0,1</t>
  </si>
  <si>
    <t>631312141</t>
  </si>
  <si>
    <t>Doplnění dosavadních mazanin prostým betonem s dodáním hmot, bez potěru, plochy jednotlivě rýh v dosavadních mazaninách</t>
  </si>
  <si>
    <t>-797307700</t>
  </si>
  <si>
    <t>13,047</t>
  </si>
  <si>
    <t xml:space="preserve">vrchní mazanina - dle vybourání </t>
  </si>
  <si>
    <t>635111421</t>
  </si>
  <si>
    <t>Doplnění násypu pod dlažby, podlahy a mazaniny pískem neupraveným (s dodáním hmot), s udusáním a urovnáním povrchu násypu plochy jednotlivě přes 2 m2</t>
  </si>
  <si>
    <t>-1030423439</t>
  </si>
  <si>
    <t>36,896</t>
  </si>
  <si>
    <t>dle odstranění</t>
  </si>
  <si>
    <t>-1167249919</t>
  </si>
  <si>
    <t>podkl.bet 2.PP</t>
  </si>
  <si>
    <t>965043441</t>
  </si>
  <si>
    <t>Bourání mazanin betonových s potěrem nebo teracem tl. do 150 mm, plochy přes 4 m2</t>
  </si>
  <si>
    <t>1179088358</t>
  </si>
  <si>
    <t>20,6*0,8*0,12</t>
  </si>
  <si>
    <t xml:space="preserve"> výkop pro LK</t>
  </si>
  <si>
    <t>(9,6+40,16+42,48)*0,12</t>
  </si>
  <si>
    <t>mezistrop</t>
  </si>
  <si>
    <t>965049112</t>
  </si>
  <si>
    <t>Bourání mazanin Příplatek k cenám za bourání mazanin betonových se svařovanou sítí, tl. přes 100 mm</t>
  </si>
  <si>
    <t>1571923947</t>
  </si>
  <si>
    <t>965082941</t>
  </si>
  <si>
    <t>Odstranění násypu pod podlahami nebo ochranného násypu na střechách tl. přes 200 mm jakékoliv plochy</t>
  </si>
  <si>
    <t>-767522215</t>
  </si>
  <si>
    <t>(9,6+40,16+42,48)*0,4</t>
  </si>
  <si>
    <t>295102474</t>
  </si>
  <si>
    <t>1150497830</t>
  </si>
  <si>
    <t>971042361</t>
  </si>
  <si>
    <t>Vybourání otvorů v betonových příčkách a zdech základových nebo nadzákladových plochy do 0,09 m2, tl. do 600 mm</t>
  </si>
  <si>
    <t>1747553658</t>
  </si>
  <si>
    <t>prostupy základy</t>
  </si>
  <si>
    <t>972054241</t>
  </si>
  <si>
    <t>Vybourání otvorů ve stropech nebo klenbách železobetonových bez odstranění podlahy a násypu, plochy do 0,09 m2, tl. do 150 mm</t>
  </si>
  <si>
    <t>-1030500074</t>
  </si>
  <si>
    <t>972054691</t>
  </si>
  <si>
    <t>Vybourání otvorů ve stropech nebo klenbách železobetonových bez odstranění podlahy a násypu, plochy do 4 m2, tl. přes 80 mm</t>
  </si>
  <si>
    <t>2144237095</t>
  </si>
  <si>
    <t>(2,8+2,6+1,8+0,5+1,4+2,9)*0,8*0,15</t>
  </si>
  <si>
    <t>(5,8+1,2+0,5+10,8+2+2,7+1+3,5+1,4+1,8+0,5+6,8+0,5+2+1,7+1,9+2+4,1)*0,8*0,15</t>
  </si>
  <si>
    <t>(1,2+0,7*2+1,5+3,5+13,2+1+2,4+1+2+0,6+0,9+0,5+5,8+7,2+1,5+2+1,5+1,4+1,6+2,4+0,5)*0,8*0,15</t>
  </si>
  <si>
    <t>974031153</t>
  </si>
  <si>
    <t>Vysekání rýh ve zdivu cihelném na maltu vápennou nebo vápenocementovou do hl. 100 mm a šířky do 100 mm</t>
  </si>
  <si>
    <t>-981087891</t>
  </si>
  <si>
    <t>1,6+1,4+2,3+2+1,5+1,2+1,8+1,2+1,5+2,3+4</t>
  </si>
  <si>
    <t>997013111</t>
  </si>
  <si>
    <t>Vnitrostaveništní doprava suti a vybouraných hmot vodorovně do 50 m svisle s použitím mechanizace pro budovy a haly výšky do 6 m</t>
  </si>
  <si>
    <t>-878074881</t>
  </si>
  <si>
    <t>1527089112</t>
  </si>
  <si>
    <t>-1968338239</t>
  </si>
  <si>
    <t>122,079*14</t>
  </si>
  <si>
    <t>126545297</t>
  </si>
  <si>
    <t>2,637*2,2</t>
  </si>
  <si>
    <t>3*0,119</t>
  </si>
  <si>
    <t>997013802</t>
  </si>
  <si>
    <t>Poplatek za uložení stavebního odpadu na skládce (skládkovné) z armovaného betonu zatříděného do Katalogu odpadů pod kódem 170 101</t>
  </si>
  <si>
    <t>-589962771</t>
  </si>
  <si>
    <t>122,079</t>
  </si>
  <si>
    <t>-52,311-6,158</t>
  </si>
  <si>
    <t>Poplatek za uložení stavebního odpadu na skládce (skládkovné) cihelného a násypů , zatříděného do Katalogu odpadů pod kódem 170 102</t>
  </si>
  <si>
    <t>925310782</t>
  </si>
  <si>
    <t>9*0,025</t>
  </si>
  <si>
    <t>8*0,054</t>
  </si>
  <si>
    <t>36,896*1,4</t>
  </si>
  <si>
    <t>998017001</t>
  </si>
  <si>
    <t>Přesun hmot pro budovy občanské výstavby, bydlení, výrobu a služby s omezením mechanizace vodorovná dopravní vzdálenost do 100 m pro budovy s jakoukoliv nosnou konstrukcí výšky do 6 m</t>
  </si>
  <si>
    <t>-1594128180</t>
  </si>
  <si>
    <t>1539931802</t>
  </si>
  <si>
    <t>-588271494</t>
  </si>
  <si>
    <t>108,72*0,0003 'Přepočtené koeficientem množství</t>
  </si>
  <si>
    <t>711131811</t>
  </si>
  <si>
    <t>Odstranění izolace proti zemní vlhkosti na ploše vodorovné V</t>
  </si>
  <si>
    <t>-362811378</t>
  </si>
  <si>
    <t xml:space="preserve">Poznámka k souboru cen:_x000d_
1. Ceny se používají pro odstranění hydroizolačních pásů a folií bez rozlišení tloušťky a počtu vrstev._x000d_
</t>
  </si>
  <si>
    <t>108,72</t>
  </si>
  <si>
    <t>dle montáže</t>
  </si>
  <si>
    <t>1399929029</t>
  </si>
  <si>
    <t>20,6*0,8</t>
  </si>
  <si>
    <t>v podlaze</t>
  </si>
  <si>
    <t>(9,6+40,16+42,48)</t>
  </si>
  <si>
    <t>628530004</t>
  </si>
  <si>
    <t>pás asfaltový samolepicí modifikovaný SBS tl 4,0mm s vložkou ze skleněné tkaniny se spalitelnou fólií nebo jemnozrnný minerálním posypem nebo textilií na horním povrchu</t>
  </si>
  <si>
    <t>336115313</t>
  </si>
  <si>
    <t>108,72*1,15 'Přepočtené koeficientem množství</t>
  </si>
  <si>
    <t>711745567</t>
  </si>
  <si>
    <t>Provedení detailů pásy přitavením spojů NAIP</t>
  </si>
  <si>
    <t>621483842</t>
  </si>
  <si>
    <t>20,6*2</t>
  </si>
  <si>
    <t>(9,6+40,16+42,48)/0,8*2</t>
  </si>
  <si>
    <t>998711101</t>
  </si>
  <si>
    <t>Přesun hmot pro izolace proti vodě, vlhkosti a plynům stanovený z hmotnosti přesunovaného materiálu vodorovná dopravní vzdálenost do 50 m v objektech výšky do 6 m</t>
  </si>
  <si>
    <t>-225108884</t>
  </si>
  <si>
    <t>Masn0612 - VON</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</si>
  <si>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</si>
  <si>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</si>
  <si>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</si>
  <si>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</si>
  <si>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</si>
  <si>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VRN</t>
  </si>
  <si>
    <t>Vedlejší rozpočtové náklady</t>
  </si>
  <si>
    <t>VRN1</t>
  </si>
  <si>
    <t>Průzkumné, geodetické a projektové práce</t>
  </si>
  <si>
    <t>012002000</t>
  </si>
  <si>
    <t>Geodetické práce</t>
  </si>
  <si>
    <t>1024</t>
  </si>
  <si>
    <t>668020258</t>
  </si>
  <si>
    <t>013254000</t>
  </si>
  <si>
    <t>Dokumentace skutečného provedení stavby</t>
  </si>
  <si>
    <t>1196168962</t>
  </si>
  <si>
    <t>VRN3</t>
  </si>
  <si>
    <t>Zařízení staveniště</t>
  </si>
  <si>
    <t>030001000</t>
  </si>
  <si>
    <t>Zařízení staveniště- zřízení,odstranění ,zabezpečení ,oplocení, náklady na stav.buňky, mobil. WC , energie pro ZS</t>
  </si>
  <si>
    <t>-137224011</t>
  </si>
  <si>
    <t>034503000</t>
  </si>
  <si>
    <t>Informační tabule na staveništi</t>
  </si>
  <si>
    <t>68479205</t>
  </si>
  <si>
    <t>VRN4</t>
  </si>
  <si>
    <t>Inženýrská činnost</t>
  </si>
  <si>
    <t>041403000</t>
  </si>
  <si>
    <t>Koordinátor BOZP na staveništi</t>
  </si>
  <si>
    <t>-1153515021</t>
  </si>
  <si>
    <t>042503000</t>
  </si>
  <si>
    <t>Plán BOZP na staveništi</t>
  </si>
  <si>
    <t>-2036479151</t>
  </si>
  <si>
    <t>043002000</t>
  </si>
  <si>
    <t>Zkoušky a ostatní měření</t>
  </si>
  <si>
    <t>948399160</t>
  </si>
  <si>
    <t>045002000</t>
  </si>
  <si>
    <t>Kompletační a koordinační činnost</t>
  </si>
  <si>
    <t>-48433728</t>
  </si>
  <si>
    <t>VRN7</t>
  </si>
  <si>
    <t>Provozní vlivy</t>
  </si>
  <si>
    <t>071002000</t>
  </si>
  <si>
    <t>Provoz investora, třetích osob</t>
  </si>
  <si>
    <t>-322031895</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</si>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</sst>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1">
    <font>
      <sz val="8"/>
      <name val="Arial CE"/>
      <family val="2"/>
    </font>
    <font>
      <sz val="8"/>
      <color rgb="FF969696"/>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2"/>
      <color rgb="FF800000"/>
      <name val="Arial CE"/>
    </font>
    <font>
      <sz val="8"/>
      <color rgb="FF960000"/>
      <name val="Arial CE"/>
    </font>
    <font>
      <sz val="7"/>
      <color rgb="FF969696"/>
      <name val="Arial CE"/>
    </font>
    <font>
      <i/>
      <sz val="7"/>
      <color rgb="FF969696"/>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0" fillId="0" borderId="0" applyNumberFormat="0" applyFill="0" applyBorder="0" applyAlignment="0" applyProtection="0"/>
  </cellStyleXfs>
  <cellXfs count="349">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16" fillId="0" borderId="0" xfId="0" applyFont="1" applyAlignment="1">
      <alignment horizontal="left" vertical="top" wrapText="1"/>
    </xf>
    <xf numFmtId="0" fontId="2" fillId="0" borderId="0" xfId="0" applyFont="1" applyAlignment="1" applyProtection="1">
      <alignment horizontal="left" vertical="top"/>
    </xf>
    <xf numFmtId="0" fontId="2"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0" fillId="0" borderId="5" xfId="0" applyBorder="1" applyProtection="1"/>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4" fontId="17"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right" vertical="center"/>
    </xf>
    <xf numFmtId="4" fontId="16" fillId="0" borderId="0" xfId="0" applyNumberFormat="1"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3"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3" fillId="3" borderId="8" xfId="0" applyFont="1" applyFill="1" applyBorder="1" applyAlignment="1" applyProtection="1">
      <alignment horizontal="center" vertical="center"/>
    </xf>
    <xf numFmtId="0" fontId="3" fillId="3" borderId="8" xfId="0" applyFont="1" applyFill="1" applyBorder="1" applyAlignment="1" applyProtection="1">
      <alignment horizontal="left" vertical="center"/>
    </xf>
    <xf numFmtId="4" fontId="3"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0" xfId="0" applyFont="1" applyAlignment="1" applyProtection="1">
      <alignment horizontal="left" vertical="center" wrapText="1"/>
    </xf>
    <xf numFmtId="0" fontId="2" fillId="0" borderId="4" xfId="0" applyFont="1" applyBorder="1" applyAlignment="1">
      <alignment vertical="center"/>
    </xf>
    <xf numFmtId="0" fontId="18"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0" xfId="0" applyFont="1" applyAlignment="1" applyProtection="1">
      <alignment vertical="center" wrapText="1"/>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1" fillId="0" borderId="15"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1" fillId="0" borderId="15"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0" fillId="4" borderId="7" xfId="0" applyFont="1" applyFill="1" applyBorder="1" applyAlignment="1" applyProtection="1">
      <alignment horizontal="center" vertical="center"/>
    </xf>
    <xf numFmtId="0" fontId="20"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0" fillId="4" borderId="8" xfId="0" applyFont="1" applyFill="1" applyBorder="1" applyAlignment="1" applyProtection="1">
      <alignment horizontal="center" vertical="center"/>
    </xf>
    <xf numFmtId="0" fontId="20" fillId="4" borderId="8" xfId="0" applyFont="1" applyFill="1" applyBorder="1" applyAlignment="1" applyProtection="1">
      <alignment horizontal="right" vertical="center"/>
    </xf>
    <xf numFmtId="0" fontId="20" fillId="4" borderId="9" xfId="0" applyFont="1" applyFill="1" applyBorder="1" applyAlignment="1" applyProtection="1">
      <alignment horizontal="center" vertical="center"/>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21"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3" fillId="0" borderId="4"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3" fillId="0" borderId="0" xfId="0" applyFont="1" applyAlignment="1">
      <alignment horizontal="left" vertical="center"/>
    </xf>
    <xf numFmtId="0" fontId="23" fillId="0" borderId="0" xfId="0" applyFont="1" applyAlignment="1">
      <alignment horizontal="left" vertical="center"/>
    </xf>
    <xf numFmtId="0" fontId="24" fillId="0" borderId="0" xfId="1" applyFont="1" applyAlignment="1">
      <alignment horizontal="center" vertical="center"/>
    </xf>
    <xf numFmtId="0" fontId="4" fillId="0" borderId="4"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vertical="center"/>
    </xf>
    <xf numFmtId="0" fontId="2" fillId="0" borderId="0" xfId="0" applyFont="1" applyAlignment="1" applyProtection="1">
      <alignment horizontal="center" vertical="center"/>
    </xf>
    <xf numFmtId="0" fontId="4" fillId="0" borderId="4" xfId="0" applyFont="1" applyBorder="1" applyAlignment="1">
      <alignment vertical="center"/>
    </xf>
    <xf numFmtId="4" fontId="27" fillId="0" borderId="15"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6" xfId="0" applyNumberFormat="1" applyFont="1" applyBorder="1" applyAlignment="1" applyProtection="1">
      <alignment vertical="center"/>
    </xf>
    <xf numFmtId="0" fontId="4" fillId="0" borderId="0" xfId="0" applyFont="1" applyAlignment="1">
      <alignment horizontal="left" vertical="center"/>
    </xf>
    <xf numFmtId="4"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166" fontId="27" fillId="0" borderId="21" xfId="0" applyNumberFormat="1" applyFont="1" applyBorder="1" applyAlignment="1" applyProtection="1">
      <alignment vertical="center"/>
    </xf>
    <xf numFmtId="4" fontId="27"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3"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2" fillId="0" borderId="0" xfId="0" applyFont="1" applyAlignment="1">
      <alignment horizontal="left" vertical="center" wrapText="1"/>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0" fillId="0" borderId="4" xfId="0" applyFont="1" applyBorder="1" applyAlignment="1">
      <alignment vertical="center" wrapText="1"/>
    </xf>
    <xf numFmtId="0" fontId="0"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3" xfId="0" applyFont="1" applyBorder="1" applyAlignment="1" applyProtection="1">
      <alignment vertical="center"/>
      <protection locked="0"/>
    </xf>
    <xf numFmtId="0" fontId="17" fillId="0" borderId="0" xfId="0" applyFont="1" applyAlignment="1">
      <alignment horizontal="left" vertical="center"/>
    </xf>
    <xf numFmtId="4" fontId="22"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7" xfId="0" applyFont="1" applyFill="1" applyBorder="1" applyAlignment="1">
      <alignment horizontal="left" vertical="center"/>
    </xf>
    <xf numFmtId="0" fontId="0" fillId="4" borderId="8" xfId="0" applyFont="1" applyFill="1" applyBorder="1" applyAlignment="1">
      <alignment vertical="center"/>
    </xf>
    <xf numFmtId="0" fontId="3" fillId="4" borderId="8" xfId="0" applyFont="1" applyFill="1" applyBorder="1" applyAlignment="1">
      <alignment horizontal="right" vertical="center"/>
    </xf>
    <xf numFmtId="0" fontId="3"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3"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0"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0" fillId="4" borderId="0" xfId="0" applyFont="1" applyFill="1" applyAlignment="1" applyProtection="1">
      <alignment horizontal="right" vertical="center"/>
    </xf>
    <xf numFmtId="0" fontId="28" fillId="0" borderId="0" xfId="0" applyFont="1" applyAlignment="1" applyProtection="1">
      <alignment horizontal="left" vertical="center"/>
    </xf>
    <xf numFmtId="0" fontId="5" fillId="0" borderId="4" xfId="0" applyFont="1" applyBorder="1" applyAlignment="1" applyProtection="1">
      <alignment vertical="center"/>
    </xf>
    <xf numFmtId="0" fontId="5" fillId="0" borderId="0" xfId="0" applyFont="1" applyAlignment="1" applyProtection="1">
      <alignment vertical="center"/>
    </xf>
    <xf numFmtId="0" fontId="5" fillId="0" borderId="21" xfId="0" applyFont="1" applyBorder="1" applyAlignment="1" applyProtection="1">
      <alignment horizontal="left" vertical="center"/>
    </xf>
    <xf numFmtId="0" fontId="5" fillId="0" borderId="21" xfId="0" applyFont="1" applyBorder="1" applyAlignment="1" applyProtection="1">
      <alignment vertical="center"/>
    </xf>
    <xf numFmtId="0" fontId="5" fillId="0" borderId="21" xfId="0" applyFont="1" applyBorder="1" applyAlignment="1" applyProtection="1">
      <alignment vertical="center"/>
      <protection locked="0"/>
    </xf>
    <xf numFmtId="4" fontId="5" fillId="0" borderId="21" xfId="0" applyNumberFormat="1" applyFont="1" applyBorder="1" applyAlignment="1" applyProtection="1">
      <alignment vertical="center"/>
    </xf>
    <xf numFmtId="0" fontId="5" fillId="0" borderId="4" xfId="0" applyFont="1" applyBorder="1" applyAlignment="1">
      <alignmen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0" fillId="0" borderId="4" xfId="0" applyFont="1" applyBorder="1" applyAlignment="1" applyProtection="1">
      <alignment horizontal="center" vertical="center" wrapText="1"/>
    </xf>
    <xf numFmtId="0" fontId="20" fillId="4" borderId="17"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protection locked="0"/>
    </xf>
    <xf numFmtId="0" fontId="20" fillId="4" borderId="19"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2" fillId="0" borderId="0" xfId="0" applyNumberFormat="1" applyFont="1" applyAlignment="1" applyProtection="1"/>
    <xf numFmtId="166" fontId="29" fillId="0" borderId="13" xfId="0" applyNumberFormat="1" applyFont="1" applyBorder="1" applyAlignment="1" applyProtection="1"/>
    <xf numFmtId="166" fontId="29" fillId="0" borderId="14" xfId="0" applyNumberFormat="1" applyFont="1" applyBorder="1" applyAlignment="1" applyProtection="1"/>
    <xf numFmtId="4" fontId="18"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4" xfId="0" applyFont="1" applyBorder="1" applyAlignment="1"/>
    <xf numFmtId="0" fontId="7" fillId="0" borderId="15"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6"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3" xfId="0" applyFont="1" applyBorder="1" applyAlignment="1" applyProtection="1">
      <alignment horizontal="center" vertical="center"/>
    </xf>
    <xf numFmtId="49" fontId="0" fillId="0" borderId="23" xfId="0" applyNumberFormat="1" applyFont="1" applyBorder="1" applyAlignment="1" applyProtection="1">
      <alignment horizontal="left" vertical="center" wrapText="1"/>
    </xf>
    <xf numFmtId="0" fontId="0" fillId="0" borderId="23" xfId="0" applyFont="1" applyBorder="1" applyAlignment="1" applyProtection="1">
      <alignment horizontal="left" vertical="center" wrapText="1"/>
    </xf>
    <xf numFmtId="0" fontId="0" fillId="0" borderId="23" xfId="0" applyFont="1" applyBorder="1" applyAlignment="1" applyProtection="1">
      <alignment horizontal="center" vertical="center" wrapText="1"/>
    </xf>
    <xf numFmtId="167" fontId="0" fillId="0" borderId="23" xfId="0" applyNumberFormat="1" applyFont="1" applyBorder="1" applyAlignment="1" applyProtection="1">
      <alignment vertical="center"/>
    </xf>
    <xf numFmtId="4" fontId="0" fillId="2" borderId="23" xfId="0" applyNumberFormat="1" applyFont="1" applyFill="1" applyBorder="1" applyAlignment="1" applyProtection="1">
      <alignment vertical="center"/>
      <protection locked="0"/>
    </xf>
    <xf numFmtId="4" fontId="0" fillId="0" borderId="23" xfId="0" applyNumberFormat="1" applyFont="1" applyBorder="1" applyAlignment="1" applyProtection="1">
      <alignment vertical="center"/>
    </xf>
    <xf numFmtId="0" fontId="1" fillId="2" borderId="15"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6" xfId="0" applyNumberFormat="1" applyFont="1" applyBorder="1" applyAlignment="1" applyProtection="1">
      <alignment vertical="center"/>
    </xf>
    <xf numFmtId="4" fontId="0" fillId="0" borderId="0" xfId="0" applyNumberFormat="1" applyFont="1" applyAlignment="1">
      <alignment vertical="center"/>
    </xf>
    <xf numFmtId="0" fontId="30" fillId="0" borderId="0" xfId="0" applyFont="1" applyAlignment="1" applyProtection="1">
      <alignment horizontal="left" vertical="center"/>
    </xf>
    <xf numFmtId="0" fontId="31" fillId="0" borderId="0" xfId="0" applyFont="1" applyAlignment="1" applyProtection="1">
      <alignment vertical="center" wrapText="1"/>
    </xf>
    <xf numFmtId="0" fontId="0" fillId="0" borderId="15" xfId="0" applyFont="1" applyBorder="1" applyAlignment="1" applyProtection="1">
      <alignment vertical="center"/>
    </xf>
    <xf numFmtId="0" fontId="8" fillId="0" borderId="4"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5" xfId="0" applyFont="1" applyBorder="1" applyAlignment="1" applyProtection="1">
      <alignment vertical="center"/>
    </xf>
    <xf numFmtId="0" fontId="8" fillId="0" borderId="0" xfId="0" applyFont="1" applyBorder="1" applyAlignment="1" applyProtection="1">
      <alignment vertical="center"/>
    </xf>
    <xf numFmtId="0" fontId="8" fillId="0" borderId="16" xfId="0" applyFont="1" applyBorder="1" applyAlignment="1" applyProtection="1">
      <alignment vertical="center"/>
    </xf>
    <xf numFmtId="0" fontId="8" fillId="0" borderId="0" xfId="0" applyFont="1" applyAlignment="1">
      <alignment horizontal="lef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2" fillId="0" borderId="23" xfId="0" applyFont="1" applyBorder="1" applyAlignment="1" applyProtection="1">
      <alignment horizontal="center" vertical="center"/>
    </xf>
    <xf numFmtId="49" fontId="32" fillId="0" borderId="23" xfId="0" applyNumberFormat="1" applyFont="1" applyBorder="1" applyAlignment="1" applyProtection="1">
      <alignment horizontal="left" vertical="center" wrapText="1"/>
    </xf>
    <xf numFmtId="0" fontId="32" fillId="0" borderId="23" xfId="0" applyFont="1" applyBorder="1" applyAlignment="1" applyProtection="1">
      <alignment horizontal="left" vertical="center" wrapText="1"/>
    </xf>
    <xf numFmtId="0" fontId="32" fillId="0" borderId="23" xfId="0" applyFont="1" applyBorder="1" applyAlignment="1" applyProtection="1">
      <alignment horizontal="center" vertical="center" wrapText="1"/>
    </xf>
    <xf numFmtId="167" fontId="32" fillId="0" borderId="23" xfId="0" applyNumberFormat="1" applyFont="1" applyBorder="1" applyAlignment="1" applyProtection="1">
      <alignment vertical="center"/>
    </xf>
    <xf numFmtId="4" fontId="32" fillId="2" borderId="23" xfId="0" applyNumberFormat="1" applyFont="1" applyFill="1" applyBorder="1" applyAlignment="1" applyProtection="1">
      <alignment vertical="center"/>
      <protection locked="0"/>
    </xf>
    <xf numFmtId="4" fontId="32" fillId="0" borderId="23" xfId="0" applyNumberFormat="1" applyFont="1" applyBorder="1" applyAlignment="1" applyProtection="1">
      <alignment vertical="center"/>
    </xf>
    <xf numFmtId="0" fontId="32" fillId="0" borderId="4" xfId="0" applyFont="1" applyBorder="1" applyAlignment="1">
      <alignment vertical="center"/>
    </xf>
    <xf numFmtId="0" fontId="32" fillId="2" borderId="15" xfId="0" applyFont="1" applyFill="1" applyBorder="1" applyAlignment="1" applyProtection="1">
      <alignment horizontal="left" vertical="center"/>
      <protection locked="0"/>
    </xf>
    <xf numFmtId="0" fontId="32"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1" fillId="2" borderId="20" xfId="0" applyFont="1" applyFill="1" applyBorder="1" applyAlignment="1" applyProtection="1">
      <alignment horizontal="left" vertical="center"/>
      <protection locked="0"/>
    </xf>
    <xf numFmtId="0" fontId="1" fillId="0" borderId="21" xfId="0" applyFont="1" applyBorder="1" applyAlignment="1" applyProtection="1">
      <alignment horizontal="center" vertical="center"/>
    </xf>
    <xf numFmtId="166" fontId="1" fillId="0" borderId="21" xfId="0" applyNumberFormat="1" applyFont="1" applyBorder="1" applyAlignment="1" applyProtection="1">
      <alignment vertical="center"/>
    </xf>
    <xf numFmtId="166" fontId="1" fillId="0" borderId="22" xfId="0" applyNumberFormat="1" applyFont="1" applyBorder="1" applyAlignment="1" applyProtection="1">
      <alignment vertical="center"/>
    </xf>
    <xf numFmtId="0" fontId="0" fillId="0" borderId="0" xfId="0" applyAlignment="1">
      <alignment vertical="top"/>
    </xf>
    <xf numFmtId="0" fontId="33" fillId="0" borderId="24" xfId="0" applyFont="1" applyBorder="1" applyAlignment="1">
      <alignment vertical="center" wrapText="1"/>
    </xf>
    <xf numFmtId="0" fontId="33" fillId="0" borderId="25" xfId="0" applyFont="1" applyBorder="1" applyAlignment="1">
      <alignment vertical="center" wrapText="1"/>
    </xf>
    <xf numFmtId="0" fontId="33" fillId="0" borderId="26" xfId="0" applyFont="1" applyBorder="1" applyAlignment="1">
      <alignment vertical="center" wrapText="1"/>
    </xf>
    <xf numFmtId="0" fontId="33" fillId="0" borderId="27"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28" xfId="0" applyFont="1" applyBorder="1" applyAlignment="1">
      <alignment horizontal="center" vertical="center" wrapText="1"/>
    </xf>
    <xf numFmtId="0" fontId="33" fillId="0" borderId="27" xfId="0" applyFont="1" applyBorder="1" applyAlignment="1">
      <alignment vertical="center" wrapText="1"/>
    </xf>
    <xf numFmtId="0" fontId="35" fillId="0" borderId="29" xfId="0" applyFont="1" applyBorder="1" applyAlignment="1">
      <alignment horizontal="left" wrapText="1"/>
    </xf>
    <xf numFmtId="0" fontId="33" fillId="0" borderId="28" xfId="0" applyFont="1" applyBorder="1" applyAlignment="1">
      <alignment vertical="center" wrapText="1"/>
    </xf>
    <xf numFmtId="0" fontId="35" fillId="0" borderId="1" xfId="0" applyFont="1" applyBorder="1" applyAlignment="1">
      <alignment horizontal="left" vertical="center" wrapText="1"/>
    </xf>
    <xf numFmtId="0" fontId="36" fillId="0" borderId="1" xfId="0" applyFont="1" applyBorder="1" applyAlignment="1">
      <alignment horizontal="left" vertical="center" wrapText="1"/>
    </xf>
    <xf numFmtId="0" fontId="36" fillId="0" borderId="27" xfId="0" applyFont="1" applyBorder="1" applyAlignment="1">
      <alignment vertical="center" wrapText="1"/>
    </xf>
    <xf numFmtId="0" fontId="36" fillId="0" borderId="1" xfId="0" applyFont="1" applyBorder="1" applyAlignment="1">
      <alignment vertical="center" wrapText="1"/>
    </xf>
    <xf numFmtId="0" fontId="36" fillId="0" borderId="1" xfId="0" applyFont="1" applyBorder="1" applyAlignment="1">
      <alignment horizontal="left" vertical="center"/>
    </xf>
    <xf numFmtId="0" fontId="36" fillId="0" borderId="1" xfId="0" applyFont="1" applyBorder="1" applyAlignment="1">
      <alignment vertical="center"/>
    </xf>
    <xf numFmtId="49" fontId="36" fillId="0" borderId="1" xfId="0" applyNumberFormat="1" applyFont="1" applyBorder="1" applyAlignment="1">
      <alignment horizontal="left" vertical="center" wrapText="1"/>
    </xf>
    <xf numFmtId="49" fontId="36" fillId="0" borderId="1" xfId="0" applyNumberFormat="1" applyFont="1" applyBorder="1" applyAlignment="1">
      <alignment vertical="center" wrapText="1"/>
    </xf>
    <xf numFmtId="0" fontId="33" fillId="0" borderId="30" xfId="0" applyFont="1" applyBorder="1" applyAlignment="1">
      <alignment vertical="center" wrapText="1"/>
    </xf>
    <xf numFmtId="0" fontId="37" fillId="0" borderId="29" xfId="0" applyFont="1" applyBorder="1" applyAlignment="1">
      <alignment vertical="center" wrapText="1"/>
    </xf>
    <xf numFmtId="0" fontId="33" fillId="0" borderId="31" xfId="0" applyFont="1" applyBorder="1" applyAlignment="1">
      <alignment vertical="center" wrapText="1"/>
    </xf>
    <xf numFmtId="0" fontId="33" fillId="0" borderId="1" xfId="0" applyFont="1" applyBorder="1" applyAlignment="1">
      <alignment vertical="top"/>
    </xf>
    <xf numFmtId="0" fontId="33" fillId="0" borderId="0" xfId="0" applyFont="1" applyAlignment="1">
      <alignment vertical="top"/>
    </xf>
    <xf numFmtId="0" fontId="33" fillId="0" borderId="24" xfId="0" applyFont="1" applyBorder="1" applyAlignment="1">
      <alignment horizontal="left" vertical="center"/>
    </xf>
    <xf numFmtId="0" fontId="33" fillId="0" borderId="25" xfId="0" applyFont="1" applyBorder="1" applyAlignment="1">
      <alignment horizontal="left" vertical="center"/>
    </xf>
    <xf numFmtId="0" fontId="33" fillId="0" borderId="26" xfId="0" applyFont="1" applyBorder="1" applyAlignment="1">
      <alignment horizontal="left" vertical="center"/>
    </xf>
    <xf numFmtId="0" fontId="33" fillId="0" borderId="27" xfId="0" applyFont="1" applyBorder="1" applyAlignment="1">
      <alignment horizontal="left" vertical="center"/>
    </xf>
    <xf numFmtId="0" fontId="34" fillId="0" borderId="1" xfId="0" applyFont="1" applyBorder="1" applyAlignment="1">
      <alignment horizontal="center" vertical="center"/>
    </xf>
    <xf numFmtId="0" fontId="33" fillId="0" borderId="28" xfId="0" applyFont="1" applyBorder="1" applyAlignment="1">
      <alignment horizontal="left" vertical="center"/>
    </xf>
    <xf numFmtId="0" fontId="35" fillId="0" borderId="1" xfId="0" applyFont="1" applyBorder="1" applyAlignment="1">
      <alignment horizontal="left" vertical="center"/>
    </xf>
    <xf numFmtId="0" fontId="38" fillId="0" borderId="0" xfId="0" applyFont="1" applyAlignment="1">
      <alignment horizontal="left" vertical="center"/>
    </xf>
    <xf numFmtId="0" fontId="35" fillId="0" borderId="29" xfId="0" applyFont="1" applyBorder="1" applyAlignment="1">
      <alignment horizontal="left" vertical="center"/>
    </xf>
    <xf numFmtId="0" fontId="35" fillId="0" borderId="29" xfId="0" applyFont="1" applyBorder="1" applyAlignment="1">
      <alignment horizontal="center" vertical="center"/>
    </xf>
    <xf numFmtId="0" fontId="38" fillId="0" borderId="29" xfId="0" applyFont="1" applyBorder="1" applyAlignment="1">
      <alignment horizontal="left" vertical="center"/>
    </xf>
    <xf numFmtId="0" fontId="39" fillId="0" borderId="1" xfId="0" applyFont="1" applyBorder="1" applyAlignment="1">
      <alignment horizontal="left" vertical="center"/>
    </xf>
    <xf numFmtId="0" fontId="36" fillId="0" borderId="0" xfId="0" applyFont="1" applyAlignment="1">
      <alignment horizontal="left" vertical="center"/>
    </xf>
    <xf numFmtId="0" fontId="36" fillId="0" borderId="1" xfId="0" applyFont="1" applyBorder="1" applyAlignment="1">
      <alignment horizontal="center" vertical="center"/>
    </xf>
    <xf numFmtId="0" fontId="36" fillId="0" borderId="27" xfId="0" applyFont="1" applyBorder="1" applyAlignment="1">
      <alignment horizontal="left" vertical="center"/>
    </xf>
    <xf numFmtId="0" fontId="36" fillId="0" borderId="1" xfId="0" applyFont="1" applyFill="1" applyBorder="1" applyAlignment="1">
      <alignment horizontal="left" vertical="center"/>
    </xf>
    <xf numFmtId="0" fontId="36" fillId="0" borderId="1" xfId="0" applyFont="1" applyFill="1" applyBorder="1" applyAlignment="1">
      <alignment horizontal="center" vertical="center"/>
    </xf>
    <xf numFmtId="0" fontId="33" fillId="0" borderId="30" xfId="0" applyFont="1" applyBorder="1" applyAlignment="1">
      <alignment horizontal="left" vertical="center"/>
    </xf>
    <xf numFmtId="0" fontId="37" fillId="0" borderId="29" xfId="0" applyFont="1" applyBorder="1" applyAlignment="1">
      <alignment horizontal="left" vertical="center"/>
    </xf>
    <xf numFmtId="0" fontId="33" fillId="0" borderId="31" xfId="0" applyFont="1" applyBorder="1" applyAlignment="1">
      <alignment horizontal="left" vertical="center"/>
    </xf>
    <xf numFmtId="0" fontId="33" fillId="0" borderId="1" xfId="0" applyFont="1" applyBorder="1" applyAlignment="1">
      <alignment horizontal="left" vertical="center"/>
    </xf>
    <xf numFmtId="0" fontId="37" fillId="0" borderId="1" xfId="0" applyFont="1" applyBorder="1" applyAlignment="1">
      <alignment horizontal="left" vertical="center"/>
    </xf>
    <xf numFmtId="0" fontId="38" fillId="0" borderId="1" xfId="0" applyFont="1" applyBorder="1" applyAlignment="1">
      <alignment horizontal="left" vertical="center"/>
    </xf>
    <xf numFmtId="0" fontId="36" fillId="0" borderId="29" xfId="0" applyFont="1" applyBorder="1" applyAlignment="1">
      <alignment horizontal="left" vertical="center"/>
    </xf>
    <xf numFmtId="0" fontId="33" fillId="0" borderId="1" xfId="0" applyFont="1" applyBorder="1" applyAlignment="1">
      <alignment horizontal="left" vertical="center" wrapText="1"/>
    </xf>
    <xf numFmtId="0" fontId="36" fillId="0" borderId="1" xfId="0" applyFont="1" applyBorder="1" applyAlignment="1">
      <alignment horizontal="center" vertical="center" wrapText="1"/>
    </xf>
    <xf numFmtId="0" fontId="33" fillId="0" borderId="24" xfId="0" applyFont="1" applyBorder="1" applyAlignment="1">
      <alignment horizontal="left" vertical="center" wrapText="1"/>
    </xf>
    <xf numFmtId="0" fontId="33" fillId="0" borderId="25" xfId="0" applyFont="1" applyBorder="1" applyAlignment="1">
      <alignment horizontal="left" vertical="center" wrapText="1"/>
    </xf>
    <xf numFmtId="0" fontId="33" fillId="0" borderId="26" xfId="0" applyFont="1" applyBorder="1" applyAlignment="1">
      <alignment horizontal="left" vertical="center" wrapText="1"/>
    </xf>
    <xf numFmtId="0" fontId="33" fillId="0" borderId="27" xfId="0" applyFont="1" applyBorder="1" applyAlignment="1">
      <alignment horizontal="left" vertical="center" wrapText="1"/>
    </xf>
    <xf numFmtId="0" fontId="33" fillId="0" borderId="28"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36" fillId="0" borderId="27" xfId="0" applyFont="1" applyBorder="1" applyAlignment="1">
      <alignment horizontal="left" vertical="center" wrapText="1"/>
    </xf>
    <xf numFmtId="0" fontId="36" fillId="0" borderId="28" xfId="0" applyFont="1" applyBorder="1" applyAlignment="1">
      <alignment horizontal="left" vertical="center" wrapText="1"/>
    </xf>
    <xf numFmtId="0" fontId="36" fillId="0" borderId="28" xfId="0" applyFont="1" applyBorder="1" applyAlignment="1">
      <alignment horizontal="left" vertical="center"/>
    </xf>
    <xf numFmtId="0" fontId="36" fillId="0" borderId="30" xfId="0" applyFont="1" applyBorder="1" applyAlignment="1">
      <alignment horizontal="left" vertical="center" wrapText="1"/>
    </xf>
    <xf numFmtId="0" fontId="36" fillId="0" borderId="29" xfId="0" applyFont="1" applyBorder="1" applyAlignment="1">
      <alignment horizontal="left" vertical="center" wrapText="1"/>
    </xf>
    <xf numFmtId="0" fontId="36" fillId="0" borderId="31" xfId="0" applyFont="1" applyBorder="1" applyAlignment="1">
      <alignment horizontal="left" vertical="center" wrapText="1"/>
    </xf>
    <xf numFmtId="0" fontId="36" fillId="0" borderId="1" xfId="0" applyFont="1" applyBorder="1" applyAlignment="1">
      <alignment horizontal="left" vertical="top"/>
    </xf>
    <xf numFmtId="0" fontId="36" fillId="0" borderId="1" xfId="0" applyFont="1" applyBorder="1" applyAlignment="1">
      <alignment horizontal="center" vertical="top"/>
    </xf>
    <xf numFmtId="0" fontId="36" fillId="0" borderId="30" xfId="0" applyFont="1" applyBorder="1" applyAlignment="1">
      <alignment horizontal="left" vertical="center"/>
    </xf>
    <xf numFmtId="0" fontId="36" fillId="0" borderId="31" xfId="0" applyFont="1" applyBorder="1" applyAlignment="1">
      <alignment horizontal="left" vertical="center"/>
    </xf>
    <xf numFmtId="0" fontId="38" fillId="0" borderId="0" xfId="0" applyFont="1" applyAlignment="1">
      <alignment vertical="center"/>
    </xf>
    <xf numFmtId="0" fontId="35" fillId="0" borderId="1" xfId="0" applyFont="1" applyBorder="1" applyAlignment="1">
      <alignment vertical="center"/>
    </xf>
    <xf numFmtId="0" fontId="38" fillId="0" borderId="29" xfId="0" applyFont="1" applyBorder="1" applyAlignment="1">
      <alignment vertical="center"/>
    </xf>
    <xf numFmtId="0" fontId="35" fillId="0" borderId="29" xfId="0" applyFont="1" applyBorder="1" applyAlignment="1">
      <alignment vertical="center"/>
    </xf>
    <xf numFmtId="0" fontId="0" fillId="0" borderId="1" xfId="0" applyBorder="1" applyAlignment="1">
      <alignment vertical="top"/>
    </xf>
    <xf numFmtId="49" fontId="36" fillId="0" borderId="1" xfId="0" applyNumberFormat="1" applyFont="1" applyBorder="1" applyAlignment="1">
      <alignment horizontal="left" vertical="center"/>
    </xf>
    <xf numFmtId="0" fontId="0" fillId="0" borderId="29" xfId="0" applyBorder="1" applyAlignment="1">
      <alignment vertical="top"/>
    </xf>
    <xf numFmtId="0" fontId="35" fillId="0" borderId="29" xfId="0" applyFont="1" applyBorder="1" applyAlignment="1">
      <alignment horizontal="left"/>
    </xf>
    <xf numFmtId="0" fontId="38" fillId="0" borderId="29" xfId="0" applyFont="1" applyBorder="1" applyAlignment="1"/>
    <xf numFmtId="0" fontId="33" fillId="0" borderId="27" xfId="0" applyFont="1" applyBorder="1" applyAlignment="1">
      <alignment vertical="top"/>
    </xf>
    <xf numFmtId="0" fontId="33" fillId="0" borderId="28" xfId="0" applyFont="1" applyBorder="1" applyAlignment="1">
      <alignment vertical="top"/>
    </xf>
    <xf numFmtId="0" fontId="33" fillId="0" borderId="1" xfId="0" applyFont="1" applyBorder="1" applyAlignment="1">
      <alignment horizontal="center" vertical="center"/>
    </xf>
    <xf numFmtId="0" fontId="33" fillId="0" borderId="1" xfId="0" applyFont="1" applyBorder="1" applyAlignment="1">
      <alignment horizontal="left" vertical="top"/>
    </xf>
    <xf numFmtId="0" fontId="33" fillId="0" borderId="30" xfId="0" applyFont="1" applyBorder="1" applyAlignment="1">
      <alignment vertical="top"/>
    </xf>
    <xf numFmtId="0" fontId="33" fillId="0" borderId="29" xfId="0" applyFont="1" applyBorder="1" applyAlignment="1">
      <alignment vertical="top"/>
    </xf>
    <xf numFmtId="0" fontId="33"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styles" Target="styles.xml" /><Relationship Id="rId16" Type="http://schemas.openxmlformats.org/officeDocument/2006/relationships/theme" Target="theme/theme1.xml" /><Relationship Id="rId17" Type="http://schemas.openxmlformats.org/officeDocument/2006/relationships/calcChain" Target="calcChain.xml" /><Relationship Id="rId1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5" t="s">
        <v>0</v>
      </c>
      <c r="AZ1" s="15" t="s">
        <v>1</v>
      </c>
      <c r="BA1" s="15" t="s">
        <v>2</v>
      </c>
      <c r="BB1" s="15" t="s">
        <v>3</v>
      </c>
      <c r="BT1" s="15" t="s">
        <v>4</v>
      </c>
      <c r="BU1" s="15" t="s">
        <v>4</v>
      </c>
      <c r="BV1" s="15" t="s">
        <v>5</v>
      </c>
    </row>
    <row r="2" ht="36.96" customHeight="1">
      <c r="AR2"/>
      <c r="BS2" s="16" t="s">
        <v>6</v>
      </c>
      <c r="BT2" s="16" t="s">
        <v>7</v>
      </c>
    </row>
    <row r="3"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ht="12" customHeight="1">
      <c r="B7" s="20"/>
      <c r="C7" s="21"/>
      <c r="D7" s="31" t="s">
        <v>18</v>
      </c>
      <c r="E7" s="21"/>
      <c r="F7" s="21"/>
      <c r="G7" s="21"/>
      <c r="H7" s="21"/>
      <c r="I7" s="21"/>
      <c r="J7" s="21"/>
      <c r="K7" s="26" t="s">
        <v>19</v>
      </c>
      <c r="L7" s="21"/>
      <c r="M7" s="21"/>
      <c r="N7" s="21"/>
      <c r="O7" s="21"/>
      <c r="P7" s="21"/>
      <c r="Q7" s="21"/>
      <c r="R7" s="21"/>
      <c r="S7" s="21"/>
      <c r="T7" s="21"/>
      <c r="U7" s="21"/>
      <c r="V7" s="21"/>
      <c r="W7" s="21"/>
      <c r="X7" s="21"/>
      <c r="Y7" s="21"/>
      <c r="Z7" s="21"/>
      <c r="AA7" s="21"/>
      <c r="AB7" s="21"/>
      <c r="AC7" s="21"/>
      <c r="AD7" s="21"/>
      <c r="AE7" s="21"/>
      <c r="AF7" s="21"/>
      <c r="AG7" s="21"/>
      <c r="AH7" s="21"/>
      <c r="AI7" s="21"/>
      <c r="AJ7" s="21"/>
      <c r="AK7" s="31" t="s">
        <v>20</v>
      </c>
      <c r="AL7" s="21"/>
      <c r="AM7" s="21"/>
      <c r="AN7" s="26" t="s">
        <v>19</v>
      </c>
      <c r="AO7" s="21"/>
      <c r="AP7" s="21"/>
      <c r="AQ7" s="21"/>
      <c r="AR7" s="19"/>
      <c r="BE7" s="30"/>
      <c r="BS7" s="16" t="s">
        <v>6</v>
      </c>
    </row>
    <row r="8" ht="12" customHeight="1">
      <c r="B8" s="20"/>
      <c r="C8" s="21"/>
      <c r="D8" s="31" t="s">
        <v>21</v>
      </c>
      <c r="E8" s="21"/>
      <c r="F8" s="21"/>
      <c r="G8" s="21"/>
      <c r="H8" s="21"/>
      <c r="I8" s="21"/>
      <c r="J8" s="21"/>
      <c r="K8" s="26" t="s">
        <v>22</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23</v>
      </c>
      <c r="AL8" s="21"/>
      <c r="AM8" s="21"/>
      <c r="AN8" s="32" t="s">
        <v>24</v>
      </c>
      <c r="AO8" s="21"/>
      <c r="AP8" s="21"/>
      <c r="AQ8" s="21"/>
      <c r="AR8" s="19"/>
      <c r="BE8" s="30"/>
      <c r="BS8" s="16" t="s">
        <v>6</v>
      </c>
    </row>
    <row r="9"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6</v>
      </c>
    </row>
    <row r="10" ht="12" customHeight="1">
      <c r="B10" s="20"/>
      <c r="C10" s="21"/>
      <c r="D10" s="31" t="s">
        <v>25</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26</v>
      </c>
      <c r="AL10" s="21"/>
      <c r="AM10" s="21"/>
      <c r="AN10" s="26" t="s">
        <v>19</v>
      </c>
      <c r="AO10" s="21"/>
      <c r="AP10" s="21"/>
      <c r="AQ10" s="21"/>
      <c r="AR10" s="19"/>
      <c r="BE10" s="30"/>
      <c r="BS10" s="16" t="s">
        <v>6</v>
      </c>
    </row>
    <row r="11" ht="18.48" customHeight="1">
      <c r="B11" s="20"/>
      <c r="C11" s="21"/>
      <c r="D11" s="21"/>
      <c r="E11" s="26" t="s">
        <v>27</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28</v>
      </c>
      <c r="AL11" s="21"/>
      <c r="AM11" s="21"/>
      <c r="AN11" s="26" t="s">
        <v>19</v>
      </c>
      <c r="AO11" s="21"/>
      <c r="AP11" s="21"/>
      <c r="AQ11" s="21"/>
      <c r="AR11" s="19"/>
      <c r="BE11" s="30"/>
      <c r="BS11" s="16" t="s">
        <v>6</v>
      </c>
    </row>
    <row r="12"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ht="12" customHeight="1">
      <c r="B13" s="20"/>
      <c r="C13" s="21"/>
      <c r="D13" s="31" t="s">
        <v>29</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26</v>
      </c>
      <c r="AL13" s="21"/>
      <c r="AM13" s="21"/>
      <c r="AN13" s="33" t="s">
        <v>30</v>
      </c>
      <c r="AO13" s="21"/>
      <c r="AP13" s="21"/>
      <c r="AQ13" s="21"/>
      <c r="AR13" s="19"/>
      <c r="BE13" s="30"/>
      <c r="BS13" s="16" t="s">
        <v>6</v>
      </c>
    </row>
    <row r="14">
      <c r="B14" s="20"/>
      <c r="C14" s="21"/>
      <c r="D14" s="21"/>
      <c r="E14" s="33" t="s">
        <v>30</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28</v>
      </c>
      <c r="AL14" s="21"/>
      <c r="AM14" s="21"/>
      <c r="AN14" s="33" t="s">
        <v>30</v>
      </c>
      <c r="AO14" s="21"/>
      <c r="AP14" s="21"/>
      <c r="AQ14" s="21"/>
      <c r="AR14" s="19"/>
      <c r="BE14" s="30"/>
      <c r="BS14" s="16" t="s">
        <v>6</v>
      </c>
    </row>
    <row r="15"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ht="12" customHeight="1">
      <c r="B16" s="20"/>
      <c r="C16" s="21"/>
      <c r="D16" s="31" t="s">
        <v>31</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26</v>
      </c>
      <c r="AL16" s="21"/>
      <c r="AM16" s="21"/>
      <c r="AN16" s="26" t="s">
        <v>19</v>
      </c>
      <c r="AO16" s="21"/>
      <c r="AP16" s="21"/>
      <c r="AQ16" s="21"/>
      <c r="AR16" s="19"/>
      <c r="BE16" s="30"/>
      <c r="BS16" s="16" t="s">
        <v>4</v>
      </c>
    </row>
    <row r="17" ht="18.48" customHeight="1">
      <c r="B17" s="20"/>
      <c r="C17" s="21"/>
      <c r="D17" s="21"/>
      <c r="E17" s="26" t="s">
        <v>32</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28</v>
      </c>
      <c r="AL17" s="21"/>
      <c r="AM17" s="21"/>
      <c r="AN17" s="26" t="s">
        <v>19</v>
      </c>
      <c r="AO17" s="21"/>
      <c r="AP17" s="21"/>
      <c r="AQ17" s="21"/>
      <c r="AR17" s="19"/>
      <c r="BE17" s="30"/>
      <c r="BS17" s="16" t="s">
        <v>33</v>
      </c>
    </row>
    <row r="18"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ht="12" customHeight="1">
      <c r="B19" s="20"/>
      <c r="C19" s="21"/>
      <c r="D19" s="31" t="s">
        <v>34</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26</v>
      </c>
      <c r="AL19" s="21"/>
      <c r="AM19" s="21"/>
      <c r="AN19" s="26" t="s">
        <v>19</v>
      </c>
      <c r="AO19" s="21"/>
      <c r="AP19" s="21"/>
      <c r="AQ19" s="21"/>
      <c r="AR19" s="19"/>
      <c r="BE19" s="30"/>
      <c r="BS19" s="16" t="s">
        <v>6</v>
      </c>
    </row>
    <row r="20" ht="18.48" customHeight="1">
      <c r="B20" s="20"/>
      <c r="C20" s="21"/>
      <c r="D20" s="21"/>
      <c r="E20" s="26" t="s">
        <v>35</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28</v>
      </c>
      <c r="AL20" s="21"/>
      <c r="AM20" s="21"/>
      <c r="AN20" s="26" t="s">
        <v>19</v>
      </c>
      <c r="AO20" s="21"/>
      <c r="AP20" s="21"/>
      <c r="AQ20" s="21"/>
      <c r="AR20" s="19"/>
      <c r="BE20" s="30"/>
      <c r="BS20" s="16" t="s">
        <v>4</v>
      </c>
    </row>
    <row r="2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ht="12" customHeight="1">
      <c r="B22" s="20"/>
      <c r="C22" s="21"/>
      <c r="D22" s="31" t="s">
        <v>36</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ht="45" customHeight="1">
      <c r="B23" s="20"/>
      <c r="C23" s="21"/>
      <c r="D23" s="21"/>
      <c r="E23" s="35" t="s">
        <v>37</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1" customFormat="1" ht="25.92" customHeight="1">
      <c r="B26" s="37"/>
      <c r="C26" s="38"/>
      <c r="D26" s="39" t="s">
        <v>38</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1">
        <f>ROUND(AG54,2)</f>
        <v>0</v>
      </c>
      <c r="AL26" s="40"/>
      <c r="AM26" s="40"/>
      <c r="AN26" s="40"/>
      <c r="AO26" s="40"/>
      <c r="AP26" s="38"/>
      <c r="AQ26" s="38"/>
      <c r="AR26" s="42"/>
      <c r="BE26" s="30"/>
    </row>
    <row r="27" s="1" customFormat="1" ht="6.96" customHeight="1">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2"/>
      <c r="BE27" s="30"/>
    </row>
    <row r="28" s="1" customFormat="1">
      <c r="B28" s="37"/>
      <c r="C28" s="38"/>
      <c r="D28" s="38"/>
      <c r="E28" s="38"/>
      <c r="F28" s="38"/>
      <c r="G28" s="38"/>
      <c r="H28" s="38"/>
      <c r="I28" s="38"/>
      <c r="J28" s="38"/>
      <c r="K28" s="38"/>
      <c r="L28" s="43" t="s">
        <v>39</v>
      </c>
      <c r="M28" s="43"/>
      <c r="N28" s="43"/>
      <c r="O28" s="43"/>
      <c r="P28" s="43"/>
      <c r="Q28" s="38"/>
      <c r="R28" s="38"/>
      <c r="S28" s="38"/>
      <c r="T28" s="38"/>
      <c r="U28" s="38"/>
      <c r="V28" s="38"/>
      <c r="W28" s="43" t="s">
        <v>40</v>
      </c>
      <c r="X28" s="43"/>
      <c r="Y28" s="43"/>
      <c r="Z28" s="43"/>
      <c r="AA28" s="43"/>
      <c r="AB28" s="43"/>
      <c r="AC28" s="43"/>
      <c r="AD28" s="43"/>
      <c r="AE28" s="43"/>
      <c r="AF28" s="38"/>
      <c r="AG28" s="38"/>
      <c r="AH28" s="38"/>
      <c r="AI28" s="38"/>
      <c r="AJ28" s="38"/>
      <c r="AK28" s="43" t="s">
        <v>41</v>
      </c>
      <c r="AL28" s="43"/>
      <c r="AM28" s="43"/>
      <c r="AN28" s="43"/>
      <c r="AO28" s="43"/>
      <c r="AP28" s="38"/>
      <c r="AQ28" s="38"/>
      <c r="AR28" s="42"/>
      <c r="BE28" s="30"/>
    </row>
    <row r="29" s="2" customFormat="1" ht="14.4" customHeight="1">
      <c r="B29" s="44"/>
      <c r="C29" s="45"/>
      <c r="D29" s="31" t="s">
        <v>42</v>
      </c>
      <c r="E29" s="45"/>
      <c r="F29" s="31" t="s">
        <v>43</v>
      </c>
      <c r="G29" s="45"/>
      <c r="H29" s="45"/>
      <c r="I29" s="45"/>
      <c r="J29" s="45"/>
      <c r="K29" s="45"/>
      <c r="L29" s="46">
        <v>0.20999999999999999</v>
      </c>
      <c r="M29" s="45"/>
      <c r="N29" s="45"/>
      <c r="O29" s="45"/>
      <c r="P29" s="45"/>
      <c r="Q29" s="45"/>
      <c r="R29" s="45"/>
      <c r="S29" s="45"/>
      <c r="T29" s="45"/>
      <c r="U29" s="45"/>
      <c r="V29" s="45"/>
      <c r="W29" s="47">
        <f>ROUND(AZ54, 2)</f>
        <v>0</v>
      </c>
      <c r="X29" s="45"/>
      <c r="Y29" s="45"/>
      <c r="Z29" s="45"/>
      <c r="AA29" s="45"/>
      <c r="AB29" s="45"/>
      <c r="AC29" s="45"/>
      <c r="AD29" s="45"/>
      <c r="AE29" s="45"/>
      <c r="AF29" s="45"/>
      <c r="AG29" s="45"/>
      <c r="AH29" s="45"/>
      <c r="AI29" s="45"/>
      <c r="AJ29" s="45"/>
      <c r="AK29" s="47">
        <f>ROUND(AV54, 2)</f>
        <v>0</v>
      </c>
      <c r="AL29" s="45"/>
      <c r="AM29" s="45"/>
      <c r="AN29" s="45"/>
      <c r="AO29" s="45"/>
      <c r="AP29" s="45"/>
      <c r="AQ29" s="45"/>
      <c r="AR29" s="48"/>
      <c r="BE29" s="30"/>
    </row>
    <row r="30" s="2" customFormat="1" ht="14.4" customHeight="1">
      <c r="B30" s="44"/>
      <c r="C30" s="45"/>
      <c r="D30" s="45"/>
      <c r="E30" s="45"/>
      <c r="F30" s="31" t="s">
        <v>44</v>
      </c>
      <c r="G30" s="45"/>
      <c r="H30" s="45"/>
      <c r="I30" s="45"/>
      <c r="J30" s="45"/>
      <c r="K30" s="45"/>
      <c r="L30" s="46">
        <v>0.14999999999999999</v>
      </c>
      <c r="M30" s="45"/>
      <c r="N30" s="45"/>
      <c r="O30" s="45"/>
      <c r="P30" s="45"/>
      <c r="Q30" s="45"/>
      <c r="R30" s="45"/>
      <c r="S30" s="45"/>
      <c r="T30" s="45"/>
      <c r="U30" s="45"/>
      <c r="V30" s="45"/>
      <c r="W30" s="47">
        <f>ROUND(BA54, 2)</f>
        <v>0</v>
      </c>
      <c r="X30" s="45"/>
      <c r="Y30" s="45"/>
      <c r="Z30" s="45"/>
      <c r="AA30" s="45"/>
      <c r="AB30" s="45"/>
      <c r="AC30" s="45"/>
      <c r="AD30" s="45"/>
      <c r="AE30" s="45"/>
      <c r="AF30" s="45"/>
      <c r="AG30" s="45"/>
      <c r="AH30" s="45"/>
      <c r="AI30" s="45"/>
      <c r="AJ30" s="45"/>
      <c r="AK30" s="47">
        <f>ROUND(AW54, 2)</f>
        <v>0</v>
      </c>
      <c r="AL30" s="45"/>
      <c r="AM30" s="45"/>
      <c r="AN30" s="45"/>
      <c r="AO30" s="45"/>
      <c r="AP30" s="45"/>
      <c r="AQ30" s="45"/>
      <c r="AR30" s="48"/>
      <c r="BE30" s="30"/>
    </row>
    <row r="31" hidden="1" s="2" customFormat="1" ht="14.4" customHeight="1">
      <c r="B31" s="44"/>
      <c r="C31" s="45"/>
      <c r="D31" s="45"/>
      <c r="E31" s="45"/>
      <c r="F31" s="31" t="s">
        <v>45</v>
      </c>
      <c r="G31" s="45"/>
      <c r="H31" s="45"/>
      <c r="I31" s="45"/>
      <c r="J31" s="45"/>
      <c r="K31" s="45"/>
      <c r="L31" s="46">
        <v>0.20999999999999999</v>
      </c>
      <c r="M31" s="45"/>
      <c r="N31" s="45"/>
      <c r="O31" s="45"/>
      <c r="P31" s="45"/>
      <c r="Q31" s="45"/>
      <c r="R31" s="45"/>
      <c r="S31" s="45"/>
      <c r="T31" s="45"/>
      <c r="U31" s="45"/>
      <c r="V31" s="45"/>
      <c r="W31" s="47">
        <f>ROUND(BB54, 2)</f>
        <v>0</v>
      </c>
      <c r="X31" s="45"/>
      <c r="Y31" s="45"/>
      <c r="Z31" s="45"/>
      <c r="AA31" s="45"/>
      <c r="AB31" s="45"/>
      <c r="AC31" s="45"/>
      <c r="AD31" s="45"/>
      <c r="AE31" s="45"/>
      <c r="AF31" s="45"/>
      <c r="AG31" s="45"/>
      <c r="AH31" s="45"/>
      <c r="AI31" s="45"/>
      <c r="AJ31" s="45"/>
      <c r="AK31" s="47">
        <v>0</v>
      </c>
      <c r="AL31" s="45"/>
      <c r="AM31" s="45"/>
      <c r="AN31" s="45"/>
      <c r="AO31" s="45"/>
      <c r="AP31" s="45"/>
      <c r="AQ31" s="45"/>
      <c r="AR31" s="48"/>
      <c r="BE31" s="30"/>
    </row>
    <row r="32" hidden="1" s="2" customFormat="1" ht="14.4" customHeight="1">
      <c r="B32" s="44"/>
      <c r="C32" s="45"/>
      <c r="D32" s="45"/>
      <c r="E32" s="45"/>
      <c r="F32" s="31" t="s">
        <v>46</v>
      </c>
      <c r="G32" s="45"/>
      <c r="H32" s="45"/>
      <c r="I32" s="45"/>
      <c r="J32" s="45"/>
      <c r="K32" s="45"/>
      <c r="L32" s="46">
        <v>0.14999999999999999</v>
      </c>
      <c r="M32" s="45"/>
      <c r="N32" s="45"/>
      <c r="O32" s="45"/>
      <c r="P32" s="45"/>
      <c r="Q32" s="45"/>
      <c r="R32" s="45"/>
      <c r="S32" s="45"/>
      <c r="T32" s="45"/>
      <c r="U32" s="45"/>
      <c r="V32" s="45"/>
      <c r="W32" s="47">
        <f>ROUND(BC54, 2)</f>
        <v>0</v>
      </c>
      <c r="X32" s="45"/>
      <c r="Y32" s="45"/>
      <c r="Z32" s="45"/>
      <c r="AA32" s="45"/>
      <c r="AB32" s="45"/>
      <c r="AC32" s="45"/>
      <c r="AD32" s="45"/>
      <c r="AE32" s="45"/>
      <c r="AF32" s="45"/>
      <c r="AG32" s="45"/>
      <c r="AH32" s="45"/>
      <c r="AI32" s="45"/>
      <c r="AJ32" s="45"/>
      <c r="AK32" s="47">
        <v>0</v>
      </c>
      <c r="AL32" s="45"/>
      <c r="AM32" s="45"/>
      <c r="AN32" s="45"/>
      <c r="AO32" s="45"/>
      <c r="AP32" s="45"/>
      <c r="AQ32" s="45"/>
      <c r="AR32" s="48"/>
      <c r="BE32" s="30"/>
    </row>
    <row r="33" hidden="1" s="2" customFormat="1" ht="14.4" customHeight="1">
      <c r="B33" s="44"/>
      <c r="C33" s="45"/>
      <c r="D33" s="45"/>
      <c r="E33" s="45"/>
      <c r="F33" s="31" t="s">
        <v>47</v>
      </c>
      <c r="G33" s="45"/>
      <c r="H33" s="45"/>
      <c r="I33" s="45"/>
      <c r="J33" s="45"/>
      <c r="K33" s="45"/>
      <c r="L33" s="46">
        <v>0</v>
      </c>
      <c r="M33" s="45"/>
      <c r="N33" s="45"/>
      <c r="O33" s="45"/>
      <c r="P33" s="45"/>
      <c r="Q33" s="45"/>
      <c r="R33" s="45"/>
      <c r="S33" s="45"/>
      <c r="T33" s="45"/>
      <c r="U33" s="45"/>
      <c r="V33" s="45"/>
      <c r="W33" s="47">
        <f>ROUND(BD54, 2)</f>
        <v>0</v>
      </c>
      <c r="X33" s="45"/>
      <c r="Y33" s="45"/>
      <c r="Z33" s="45"/>
      <c r="AA33" s="45"/>
      <c r="AB33" s="45"/>
      <c r="AC33" s="45"/>
      <c r="AD33" s="45"/>
      <c r="AE33" s="45"/>
      <c r="AF33" s="45"/>
      <c r="AG33" s="45"/>
      <c r="AH33" s="45"/>
      <c r="AI33" s="45"/>
      <c r="AJ33" s="45"/>
      <c r="AK33" s="47">
        <v>0</v>
      </c>
      <c r="AL33" s="45"/>
      <c r="AM33" s="45"/>
      <c r="AN33" s="45"/>
      <c r="AO33" s="45"/>
      <c r="AP33" s="45"/>
      <c r="AQ33" s="45"/>
      <c r="AR33" s="48"/>
    </row>
    <row r="34" s="1" customFormat="1" ht="6.96" customHeight="1">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2"/>
    </row>
    <row r="35" s="1" customFormat="1" ht="25.92" customHeight="1">
      <c r="B35" s="37"/>
      <c r="C35" s="49"/>
      <c r="D35" s="50" t="s">
        <v>48</v>
      </c>
      <c r="E35" s="51"/>
      <c r="F35" s="51"/>
      <c r="G35" s="51"/>
      <c r="H35" s="51"/>
      <c r="I35" s="51"/>
      <c r="J35" s="51"/>
      <c r="K35" s="51"/>
      <c r="L35" s="51"/>
      <c r="M35" s="51"/>
      <c r="N35" s="51"/>
      <c r="O35" s="51"/>
      <c r="P35" s="51"/>
      <c r="Q35" s="51"/>
      <c r="R35" s="51"/>
      <c r="S35" s="51"/>
      <c r="T35" s="52" t="s">
        <v>49</v>
      </c>
      <c r="U35" s="51"/>
      <c r="V35" s="51"/>
      <c r="W35" s="51"/>
      <c r="X35" s="53" t="s">
        <v>50</v>
      </c>
      <c r="Y35" s="51"/>
      <c r="Z35" s="51"/>
      <c r="AA35" s="51"/>
      <c r="AB35" s="51"/>
      <c r="AC35" s="51"/>
      <c r="AD35" s="51"/>
      <c r="AE35" s="51"/>
      <c r="AF35" s="51"/>
      <c r="AG35" s="51"/>
      <c r="AH35" s="51"/>
      <c r="AI35" s="51"/>
      <c r="AJ35" s="51"/>
      <c r="AK35" s="54">
        <f>SUM(AK26:AK33)</f>
        <v>0</v>
      </c>
      <c r="AL35" s="51"/>
      <c r="AM35" s="51"/>
      <c r="AN35" s="51"/>
      <c r="AO35" s="55"/>
      <c r="AP35" s="49"/>
      <c r="AQ35" s="49"/>
      <c r="AR35" s="42"/>
    </row>
    <row r="36" s="1" customFormat="1" ht="6.96"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2"/>
    </row>
    <row r="37" s="1" customFormat="1" ht="6.96" customHeight="1">
      <c r="B37" s="56"/>
      <c r="C37" s="57"/>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42"/>
    </row>
    <row r="41" s="1" customFormat="1" ht="6.96" customHeight="1">
      <c r="B41" s="58"/>
      <c r="C41" s="59"/>
      <c r="D41" s="59"/>
      <c r="E41" s="59"/>
      <c r="F41" s="59"/>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L41" s="59"/>
      <c r="AM41" s="59"/>
      <c r="AN41" s="59"/>
      <c r="AO41" s="59"/>
      <c r="AP41" s="59"/>
      <c r="AQ41" s="59"/>
      <c r="AR41" s="42"/>
    </row>
    <row r="42" s="1" customFormat="1" ht="24.96" customHeight="1">
      <c r="B42" s="37"/>
      <c r="C42" s="22" t="s">
        <v>51</v>
      </c>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42"/>
    </row>
    <row r="43" s="1" customFormat="1" ht="6.96" customHeight="1">
      <c r="B43" s="37"/>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42"/>
    </row>
    <row r="44" s="1" customFormat="1" ht="12" customHeight="1">
      <c r="B44" s="37"/>
      <c r="C44" s="31" t="s">
        <v>13</v>
      </c>
      <c r="D44" s="38"/>
      <c r="E44" s="38"/>
      <c r="F44" s="38"/>
      <c r="G44" s="38"/>
      <c r="H44" s="38"/>
      <c r="I44" s="38"/>
      <c r="J44" s="38"/>
      <c r="K44" s="38"/>
      <c r="L44" s="38" t="str">
        <f>K5</f>
        <v>MASN06B</v>
      </c>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42"/>
    </row>
    <row r="45" s="3" customFormat="1" ht="36.96" customHeight="1">
      <c r="B45" s="60"/>
      <c r="C45" s="61" t="s">
        <v>16</v>
      </c>
      <c r="D45" s="62"/>
      <c r="E45" s="62"/>
      <c r="F45" s="62"/>
      <c r="G45" s="62"/>
      <c r="H45" s="62"/>
      <c r="I45" s="62"/>
      <c r="J45" s="62"/>
      <c r="K45" s="62"/>
      <c r="L45" s="63" t="str">
        <f>K6</f>
        <v>Stodská nemocnice,Stav.úpravy oddělení následné péče (LDN), 2.ETAPA západní křídlo jižního traktu</v>
      </c>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2"/>
      <c r="AL45" s="62"/>
      <c r="AM45" s="62"/>
      <c r="AN45" s="62"/>
      <c r="AO45" s="62"/>
      <c r="AP45" s="62"/>
      <c r="AQ45" s="62"/>
      <c r="AR45" s="64"/>
    </row>
    <row r="46" s="1" customFormat="1" ht="6.96" customHeight="1">
      <c r="B46" s="37"/>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42"/>
    </row>
    <row r="47" s="1" customFormat="1" ht="12" customHeight="1">
      <c r="B47" s="37"/>
      <c r="C47" s="31" t="s">
        <v>21</v>
      </c>
      <c r="D47" s="38"/>
      <c r="E47" s="38"/>
      <c r="F47" s="38"/>
      <c r="G47" s="38"/>
      <c r="H47" s="38"/>
      <c r="I47" s="38"/>
      <c r="J47" s="38"/>
      <c r="K47" s="38"/>
      <c r="L47" s="65" t="str">
        <f>IF(K8="","",K8)</f>
        <v xml:space="preserve"> </v>
      </c>
      <c r="M47" s="38"/>
      <c r="N47" s="38"/>
      <c r="O47" s="38"/>
      <c r="P47" s="38"/>
      <c r="Q47" s="38"/>
      <c r="R47" s="38"/>
      <c r="S47" s="38"/>
      <c r="T47" s="38"/>
      <c r="U47" s="38"/>
      <c r="V47" s="38"/>
      <c r="W47" s="38"/>
      <c r="X47" s="38"/>
      <c r="Y47" s="38"/>
      <c r="Z47" s="38"/>
      <c r="AA47" s="38"/>
      <c r="AB47" s="38"/>
      <c r="AC47" s="38"/>
      <c r="AD47" s="38"/>
      <c r="AE47" s="38"/>
      <c r="AF47" s="38"/>
      <c r="AG47" s="38"/>
      <c r="AH47" s="38"/>
      <c r="AI47" s="31" t="s">
        <v>23</v>
      </c>
      <c r="AJ47" s="38"/>
      <c r="AK47" s="38"/>
      <c r="AL47" s="38"/>
      <c r="AM47" s="66" t="str">
        <f>IF(AN8= "","",AN8)</f>
        <v>2. 8. 2019</v>
      </c>
      <c r="AN47" s="66"/>
      <c r="AO47" s="38"/>
      <c r="AP47" s="38"/>
      <c r="AQ47" s="38"/>
      <c r="AR47" s="42"/>
    </row>
    <row r="48" s="1" customFormat="1" ht="6.96" customHeight="1">
      <c r="B48" s="37"/>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42"/>
    </row>
    <row r="49" s="1" customFormat="1" ht="24.9" customHeight="1">
      <c r="B49" s="37"/>
      <c r="C49" s="31" t="s">
        <v>25</v>
      </c>
      <c r="D49" s="38"/>
      <c r="E49" s="38"/>
      <c r="F49" s="38"/>
      <c r="G49" s="38"/>
      <c r="H49" s="38"/>
      <c r="I49" s="38"/>
      <c r="J49" s="38"/>
      <c r="K49" s="38"/>
      <c r="L49" s="38" t="str">
        <f>IF(E11= "","",E11)</f>
        <v>Stodská nemocnice a.s.</v>
      </c>
      <c r="M49" s="38"/>
      <c r="N49" s="38"/>
      <c r="O49" s="38"/>
      <c r="P49" s="38"/>
      <c r="Q49" s="38"/>
      <c r="R49" s="38"/>
      <c r="S49" s="38"/>
      <c r="T49" s="38"/>
      <c r="U49" s="38"/>
      <c r="V49" s="38"/>
      <c r="W49" s="38"/>
      <c r="X49" s="38"/>
      <c r="Y49" s="38"/>
      <c r="Z49" s="38"/>
      <c r="AA49" s="38"/>
      <c r="AB49" s="38"/>
      <c r="AC49" s="38"/>
      <c r="AD49" s="38"/>
      <c r="AE49" s="38"/>
      <c r="AF49" s="38"/>
      <c r="AG49" s="38"/>
      <c r="AH49" s="38"/>
      <c r="AI49" s="31" t="s">
        <v>31</v>
      </c>
      <c r="AJ49" s="38"/>
      <c r="AK49" s="38"/>
      <c r="AL49" s="38"/>
      <c r="AM49" s="67" t="str">
        <f>IF(E17="","",E17)</f>
        <v>Mastný-architektonicko projektová kancelář</v>
      </c>
      <c r="AN49" s="38"/>
      <c r="AO49" s="38"/>
      <c r="AP49" s="38"/>
      <c r="AQ49" s="38"/>
      <c r="AR49" s="42"/>
      <c r="AS49" s="68" t="s">
        <v>52</v>
      </c>
      <c r="AT49" s="69"/>
      <c r="AU49" s="70"/>
      <c r="AV49" s="70"/>
      <c r="AW49" s="70"/>
      <c r="AX49" s="70"/>
      <c r="AY49" s="70"/>
      <c r="AZ49" s="70"/>
      <c r="BA49" s="70"/>
      <c r="BB49" s="70"/>
      <c r="BC49" s="70"/>
      <c r="BD49" s="71"/>
    </row>
    <row r="50" s="1" customFormat="1" ht="13.65" customHeight="1">
      <c r="B50" s="37"/>
      <c r="C50" s="31" t="s">
        <v>29</v>
      </c>
      <c r="D50" s="38"/>
      <c r="E50" s="38"/>
      <c r="F50" s="38"/>
      <c r="G50" s="38"/>
      <c r="H50" s="38"/>
      <c r="I50" s="38"/>
      <c r="J50" s="38"/>
      <c r="K50" s="38"/>
      <c r="L50" s="38" t="str">
        <f>IF(E14= "Vyplň údaj","",E14)</f>
        <v/>
      </c>
      <c r="M50" s="38"/>
      <c r="N50" s="38"/>
      <c r="O50" s="38"/>
      <c r="P50" s="38"/>
      <c r="Q50" s="38"/>
      <c r="R50" s="38"/>
      <c r="S50" s="38"/>
      <c r="T50" s="38"/>
      <c r="U50" s="38"/>
      <c r="V50" s="38"/>
      <c r="W50" s="38"/>
      <c r="X50" s="38"/>
      <c r="Y50" s="38"/>
      <c r="Z50" s="38"/>
      <c r="AA50" s="38"/>
      <c r="AB50" s="38"/>
      <c r="AC50" s="38"/>
      <c r="AD50" s="38"/>
      <c r="AE50" s="38"/>
      <c r="AF50" s="38"/>
      <c r="AG50" s="38"/>
      <c r="AH50" s="38"/>
      <c r="AI50" s="31" t="s">
        <v>34</v>
      </c>
      <c r="AJ50" s="38"/>
      <c r="AK50" s="38"/>
      <c r="AL50" s="38"/>
      <c r="AM50" s="67" t="str">
        <f>IF(E20="","",E20)</f>
        <v>Straka</v>
      </c>
      <c r="AN50" s="38"/>
      <c r="AO50" s="38"/>
      <c r="AP50" s="38"/>
      <c r="AQ50" s="38"/>
      <c r="AR50" s="42"/>
      <c r="AS50" s="72"/>
      <c r="AT50" s="73"/>
      <c r="AU50" s="74"/>
      <c r="AV50" s="74"/>
      <c r="AW50" s="74"/>
      <c r="AX50" s="74"/>
      <c r="AY50" s="74"/>
      <c r="AZ50" s="74"/>
      <c r="BA50" s="74"/>
      <c r="BB50" s="74"/>
      <c r="BC50" s="74"/>
      <c r="BD50" s="75"/>
    </row>
    <row r="51" s="1" customFormat="1" ht="10.8" customHeight="1">
      <c r="B51" s="37"/>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42"/>
      <c r="AS51" s="76"/>
      <c r="AT51" s="77"/>
      <c r="AU51" s="78"/>
      <c r="AV51" s="78"/>
      <c r="AW51" s="78"/>
      <c r="AX51" s="78"/>
      <c r="AY51" s="78"/>
      <c r="AZ51" s="78"/>
      <c r="BA51" s="78"/>
      <c r="BB51" s="78"/>
      <c r="BC51" s="78"/>
      <c r="BD51" s="79"/>
    </row>
    <row r="52" s="1" customFormat="1" ht="29.28" customHeight="1">
      <c r="B52" s="37"/>
      <c r="C52" s="80" t="s">
        <v>53</v>
      </c>
      <c r="D52" s="81"/>
      <c r="E52" s="81"/>
      <c r="F52" s="81"/>
      <c r="G52" s="81"/>
      <c r="H52" s="82"/>
      <c r="I52" s="83" t="s">
        <v>54</v>
      </c>
      <c r="J52" s="81"/>
      <c r="K52" s="81"/>
      <c r="L52" s="81"/>
      <c r="M52" s="81"/>
      <c r="N52" s="81"/>
      <c r="O52" s="81"/>
      <c r="P52" s="81"/>
      <c r="Q52" s="81"/>
      <c r="R52" s="81"/>
      <c r="S52" s="81"/>
      <c r="T52" s="81"/>
      <c r="U52" s="81"/>
      <c r="V52" s="81"/>
      <c r="W52" s="81"/>
      <c r="X52" s="81"/>
      <c r="Y52" s="81"/>
      <c r="Z52" s="81"/>
      <c r="AA52" s="81"/>
      <c r="AB52" s="81"/>
      <c r="AC52" s="81"/>
      <c r="AD52" s="81"/>
      <c r="AE52" s="81"/>
      <c r="AF52" s="81"/>
      <c r="AG52" s="84" t="s">
        <v>55</v>
      </c>
      <c r="AH52" s="81"/>
      <c r="AI52" s="81"/>
      <c r="AJ52" s="81"/>
      <c r="AK52" s="81"/>
      <c r="AL52" s="81"/>
      <c r="AM52" s="81"/>
      <c r="AN52" s="83" t="s">
        <v>56</v>
      </c>
      <c r="AO52" s="81"/>
      <c r="AP52" s="81"/>
      <c r="AQ52" s="85" t="s">
        <v>57</v>
      </c>
      <c r="AR52" s="42"/>
      <c r="AS52" s="86" t="s">
        <v>58</v>
      </c>
      <c r="AT52" s="87" t="s">
        <v>59</v>
      </c>
      <c r="AU52" s="87" t="s">
        <v>60</v>
      </c>
      <c r="AV52" s="87" t="s">
        <v>61</v>
      </c>
      <c r="AW52" s="87" t="s">
        <v>62</v>
      </c>
      <c r="AX52" s="87" t="s">
        <v>63</v>
      </c>
      <c r="AY52" s="87" t="s">
        <v>64</v>
      </c>
      <c r="AZ52" s="87" t="s">
        <v>65</v>
      </c>
      <c r="BA52" s="87" t="s">
        <v>66</v>
      </c>
      <c r="BB52" s="87" t="s">
        <v>67</v>
      </c>
      <c r="BC52" s="87" t="s">
        <v>68</v>
      </c>
      <c r="BD52" s="88" t="s">
        <v>69</v>
      </c>
    </row>
    <row r="53" s="1" customFormat="1" ht="10.8" customHeight="1">
      <c r="B53" s="37"/>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42"/>
      <c r="AS53" s="89"/>
      <c r="AT53" s="90"/>
      <c r="AU53" s="90"/>
      <c r="AV53" s="90"/>
      <c r="AW53" s="90"/>
      <c r="AX53" s="90"/>
      <c r="AY53" s="90"/>
      <c r="AZ53" s="90"/>
      <c r="BA53" s="90"/>
      <c r="BB53" s="90"/>
      <c r="BC53" s="90"/>
      <c r="BD53" s="91"/>
    </row>
    <row r="54" s="4" customFormat="1" ht="32.4" customHeight="1">
      <c r="B54" s="92"/>
      <c r="C54" s="93" t="s">
        <v>70</v>
      </c>
      <c r="D54" s="94"/>
      <c r="E54" s="94"/>
      <c r="F54" s="94"/>
      <c r="G54" s="94"/>
      <c r="H54" s="94"/>
      <c r="I54" s="94"/>
      <c r="J54" s="94"/>
      <c r="K54" s="94"/>
      <c r="L54" s="94"/>
      <c r="M54" s="94"/>
      <c r="N54" s="94"/>
      <c r="O54" s="94"/>
      <c r="P54" s="94"/>
      <c r="Q54" s="94"/>
      <c r="R54" s="94"/>
      <c r="S54" s="94"/>
      <c r="T54" s="94"/>
      <c r="U54" s="94"/>
      <c r="V54" s="94"/>
      <c r="W54" s="94"/>
      <c r="X54" s="94"/>
      <c r="Y54" s="94"/>
      <c r="Z54" s="94"/>
      <c r="AA54" s="94"/>
      <c r="AB54" s="94"/>
      <c r="AC54" s="94"/>
      <c r="AD54" s="94"/>
      <c r="AE54" s="94"/>
      <c r="AF54" s="94"/>
      <c r="AG54" s="95">
        <f>ROUND(SUM(AG55:AG66),2)</f>
        <v>0</v>
      </c>
      <c r="AH54" s="95"/>
      <c r="AI54" s="95"/>
      <c r="AJ54" s="95"/>
      <c r="AK54" s="95"/>
      <c r="AL54" s="95"/>
      <c r="AM54" s="95"/>
      <c r="AN54" s="96">
        <f>SUM(AG54,AT54)</f>
        <v>0</v>
      </c>
      <c r="AO54" s="96"/>
      <c r="AP54" s="96"/>
      <c r="AQ54" s="97" t="s">
        <v>19</v>
      </c>
      <c r="AR54" s="98"/>
      <c r="AS54" s="99">
        <f>ROUND(SUM(AS55:AS66),2)</f>
        <v>0</v>
      </c>
      <c r="AT54" s="100">
        <f>ROUND(SUM(AV54:AW54),2)</f>
        <v>0</v>
      </c>
      <c r="AU54" s="101">
        <f>ROUND(SUM(AU55:AU66),5)</f>
        <v>0</v>
      </c>
      <c r="AV54" s="100">
        <f>ROUND(AZ54*L29,2)</f>
        <v>0</v>
      </c>
      <c r="AW54" s="100">
        <f>ROUND(BA54*L30,2)</f>
        <v>0</v>
      </c>
      <c r="AX54" s="100">
        <f>ROUND(BB54*L29,2)</f>
        <v>0</v>
      </c>
      <c r="AY54" s="100">
        <f>ROUND(BC54*L30,2)</f>
        <v>0</v>
      </c>
      <c r="AZ54" s="100">
        <f>ROUND(SUM(AZ55:AZ66),2)</f>
        <v>0</v>
      </c>
      <c r="BA54" s="100">
        <f>ROUND(SUM(BA55:BA66),2)</f>
        <v>0</v>
      </c>
      <c r="BB54" s="100">
        <f>ROUND(SUM(BB55:BB66),2)</f>
        <v>0</v>
      </c>
      <c r="BC54" s="100">
        <f>ROUND(SUM(BC55:BC66),2)</f>
        <v>0</v>
      </c>
      <c r="BD54" s="102">
        <f>ROUND(SUM(BD55:BD66),2)</f>
        <v>0</v>
      </c>
      <c r="BS54" s="103" t="s">
        <v>71</v>
      </c>
      <c r="BT54" s="103" t="s">
        <v>72</v>
      </c>
      <c r="BU54" s="104" t="s">
        <v>73</v>
      </c>
      <c r="BV54" s="103" t="s">
        <v>74</v>
      </c>
      <c r="BW54" s="103" t="s">
        <v>5</v>
      </c>
      <c r="BX54" s="103" t="s">
        <v>75</v>
      </c>
      <c r="CL54" s="103" t="s">
        <v>19</v>
      </c>
    </row>
    <row r="55" s="5" customFormat="1" ht="27" customHeight="1">
      <c r="A55" s="105" t="s">
        <v>76</v>
      </c>
      <c r="B55" s="106"/>
      <c r="C55" s="107"/>
      <c r="D55" s="108" t="s">
        <v>77</v>
      </c>
      <c r="E55" s="108"/>
      <c r="F55" s="108"/>
      <c r="G55" s="108"/>
      <c r="H55" s="108"/>
      <c r="I55" s="109"/>
      <c r="J55" s="108" t="s">
        <v>78</v>
      </c>
      <c r="K55" s="108"/>
      <c r="L55" s="108"/>
      <c r="M55" s="108"/>
      <c r="N55" s="108"/>
      <c r="O55" s="108"/>
      <c r="P55" s="108"/>
      <c r="Q55" s="108"/>
      <c r="R55" s="108"/>
      <c r="S55" s="108"/>
      <c r="T55" s="108"/>
      <c r="U55" s="108"/>
      <c r="V55" s="108"/>
      <c r="W55" s="108"/>
      <c r="X55" s="108"/>
      <c r="Y55" s="108"/>
      <c r="Z55" s="108"/>
      <c r="AA55" s="108"/>
      <c r="AB55" s="108"/>
      <c r="AC55" s="108"/>
      <c r="AD55" s="108"/>
      <c r="AE55" s="108"/>
      <c r="AF55" s="108"/>
      <c r="AG55" s="110">
        <f>'Masn0601 - 2.ETAPA západn...'!J30</f>
        <v>0</v>
      </c>
      <c r="AH55" s="109"/>
      <c r="AI55" s="109"/>
      <c r="AJ55" s="109"/>
      <c r="AK55" s="109"/>
      <c r="AL55" s="109"/>
      <c r="AM55" s="109"/>
      <c r="AN55" s="110">
        <f>SUM(AG55,AT55)</f>
        <v>0</v>
      </c>
      <c r="AO55" s="109"/>
      <c r="AP55" s="109"/>
      <c r="AQ55" s="111" t="s">
        <v>79</v>
      </c>
      <c r="AR55" s="112"/>
      <c r="AS55" s="113">
        <v>0</v>
      </c>
      <c r="AT55" s="114">
        <f>ROUND(SUM(AV55:AW55),2)</f>
        <v>0</v>
      </c>
      <c r="AU55" s="115">
        <f>'Masn0601 - 2.ETAPA západn...'!P107</f>
        <v>0</v>
      </c>
      <c r="AV55" s="114">
        <f>'Masn0601 - 2.ETAPA západn...'!J33</f>
        <v>0</v>
      </c>
      <c r="AW55" s="114">
        <f>'Masn0601 - 2.ETAPA západn...'!J34</f>
        <v>0</v>
      </c>
      <c r="AX55" s="114">
        <f>'Masn0601 - 2.ETAPA západn...'!J35</f>
        <v>0</v>
      </c>
      <c r="AY55" s="114">
        <f>'Masn0601 - 2.ETAPA západn...'!J36</f>
        <v>0</v>
      </c>
      <c r="AZ55" s="114">
        <f>'Masn0601 - 2.ETAPA západn...'!F33</f>
        <v>0</v>
      </c>
      <c r="BA55" s="114">
        <f>'Masn0601 - 2.ETAPA západn...'!F34</f>
        <v>0</v>
      </c>
      <c r="BB55" s="114">
        <f>'Masn0601 - 2.ETAPA západn...'!F35</f>
        <v>0</v>
      </c>
      <c r="BC55" s="114">
        <f>'Masn0601 - 2.ETAPA západn...'!F36</f>
        <v>0</v>
      </c>
      <c r="BD55" s="116">
        <f>'Masn0601 - 2.ETAPA západn...'!F37</f>
        <v>0</v>
      </c>
      <c r="BT55" s="117" t="s">
        <v>80</v>
      </c>
      <c r="BV55" s="117" t="s">
        <v>74</v>
      </c>
      <c r="BW55" s="117" t="s">
        <v>81</v>
      </c>
      <c r="BX55" s="117" t="s">
        <v>5</v>
      </c>
      <c r="CL55" s="117" t="s">
        <v>19</v>
      </c>
      <c r="CM55" s="117" t="s">
        <v>82</v>
      </c>
    </row>
    <row r="56" s="5" customFormat="1" ht="27" customHeight="1">
      <c r="A56" s="105" t="s">
        <v>76</v>
      </c>
      <c r="B56" s="106"/>
      <c r="C56" s="107"/>
      <c r="D56" s="108" t="s">
        <v>83</v>
      </c>
      <c r="E56" s="108"/>
      <c r="F56" s="108"/>
      <c r="G56" s="108"/>
      <c r="H56" s="108"/>
      <c r="I56" s="109"/>
      <c r="J56" s="108" t="s">
        <v>84</v>
      </c>
      <c r="K56" s="108"/>
      <c r="L56" s="108"/>
      <c r="M56" s="108"/>
      <c r="N56" s="108"/>
      <c r="O56" s="108"/>
      <c r="P56" s="108"/>
      <c r="Q56" s="108"/>
      <c r="R56" s="108"/>
      <c r="S56" s="108"/>
      <c r="T56" s="108"/>
      <c r="U56" s="108"/>
      <c r="V56" s="108"/>
      <c r="W56" s="108"/>
      <c r="X56" s="108"/>
      <c r="Y56" s="108"/>
      <c r="Z56" s="108"/>
      <c r="AA56" s="108"/>
      <c r="AB56" s="108"/>
      <c r="AC56" s="108"/>
      <c r="AD56" s="108"/>
      <c r="AE56" s="108"/>
      <c r="AF56" s="108"/>
      <c r="AG56" s="110">
        <f>'Masn0602 - Zdravotní tech...'!J30</f>
        <v>0</v>
      </c>
      <c r="AH56" s="109"/>
      <c r="AI56" s="109"/>
      <c r="AJ56" s="109"/>
      <c r="AK56" s="109"/>
      <c r="AL56" s="109"/>
      <c r="AM56" s="109"/>
      <c r="AN56" s="110">
        <f>SUM(AG56,AT56)</f>
        <v>0</v>
      </c>
      <c r="AO56" s="109"/>
      <c r="AP56" s="109"/>
      <c r="AQ56" s="111" t="s">
        <v>79</v>
      </c>
      <c r="AR56" s="112"/>
      <c r="AS56" s="113">
        <v>0</v>
      </c>
      <c r="AT56" s="114">
        <f>ROUND(SUM(AV56:AW56),2)</f>
        <v>0</v>
      </c>
      <c r="AU56" s="115">
        <f>'Masn0602 - Zdravotní tech...'!P81</f>
        <v>0</v>
      </c>
      <c r="AV56" s="114">
        <f>'Masn0602 - Zdravotní tech...'!J33</f>
        <v>0</v>
      </c>
      <c r="AW56" s="114">
        <f>'Masn0602 - Zdravotní tech...'!J34</f>
        <v>0</v>
      </c>
      <c r="AX56" s="114">
        <f>'Masn0602 - Zdravotní tech...'!J35</f>
        <v>0</v>
      </c>
      <c r="AY56" s="114">
        <f>'Masn0602 - Zdravotní tech...'!J36</f>
        <v>0</v>
      </c>
      <c r="AZ56" s="114">
        <f>'Masn0602 - Zdravotní tech...'!F33</f>
        <v>0</v>
      </c>
      <c r="BA56" s="114">
        <f>'Masn0602 - Zdravotní tech...'!F34</f>
        <v>0</v>
      </c>
      <c r="BB56" s="114">
        <f>'Masn0602 - Zdravotní tech...'!F35</f>
        <v>0</v>
      </c>
      <c r="BC56" s="114">
        <f>'Masn0602 - Zdravotní tech...'!F36</f>
        <v>0</v>
      </c>
      <c r="BD56" s="116">
        <f>'Masn0602 - Zdravotní tech...'!F37</f>
        <v>0</v>
      </c>
      <c r="BT56" s="117" t="s">
        <v>80</v>
      </c>
      <c r="BV56" s="117" t="s">
        <v>74</v>
      </c>
      <c r="BW56" s="117" t="s">
        <v>85</v>
      </c>
      <c r="BX56" s="117" t="s">
        <v>5</v>
      </c>
      <c r="CL56" s="117" t="s">
        <v>19</v>
      </c>
      <c r="CM56" s="117" t="s">
        <v>82</v>
      </c>
    </row>
    <row r="57" s="5" customFormat="1" ht="27" customHeight="1">
      <c r="A57" s="105" t="s">
        <v>76</v>
      </c>
      <c r="B57" s="106"/>
      <c r="C57" s="107"/>
      <c r="D57" s="108" t="s">
        <v>86</v>
      </c>
      <c r="E57" s="108"/>
      <c r="F57" s="108"/>
      <c r="G57" s="108"/>
      <c r="H57" s="108"/>
      <c r="I57" s="109"/>
      <c r="J57" s="108" t="s">
        <v>87</v>
      </c>
      <c r="K57" s="108"/>
      <c r="L57" s="108"/>
      <c r="M57" s="108"/>
      <c r="N57" s="108"/>
      <c r="O57" s="108"/>
      <c r="P57" s="108"/>
      <c r="Q57" s="108"/>
      <c r="R57" s="108"/>
      <c r="S57" s="108"/>
      <c r="T57" s="108"/>
      <c r="U57" s="108"/>
      <c r="V57" s="108"/>
      <c r="W57" s="108"/>
      <c r="X57" s="108"/>
      <c r="Y57" s="108"/>
      <c r="Z57" s="108"/>
      <c r="AA57" s="108"/>
      <c r="AB57" s="108"/>
      <c r="AC57" s="108"/>
      <c r="AD57" s="108"/>
      <c r="AE57" s="108"/>
      <c r="AF57" s="108"/>
      <c r="AG57" s="110">
        <f>'Masn0603 - Vytápění'!J30</f>
        <v>0</v>
      </c>
      <c r="AH57" s="109"/>
      <c r="AI57" s="109"/>
      <c r="AJ57" s="109"/>
      <c r="AK57" s="109"/>
      <c r="AL57" s="109"/>
      <c r="AM57" s="109"/>
      <c r="AN57" s="110">
        <f>SUM(AG57,AT57)</f>
        <v>0</v>
      </c>
      <c r="AO57" s="109"/>
      <c r="AP57" s="109"/>
      <c r="AQ57" s="111" t="s">
        <v>79</v>
      </c>
      <c r="AR57" s="112"/>
      <c r="AS57" s="113">
        <v>0</v>
      </c>
      <c r="AT57" s="114">
        <f>ROUND(SUM(AV57:AW57),2)</f>
        <v>0</v>
      </c>
      <c r="AU57" s="115">
        <f>'Masn0603 - Vytápění'!P81</f>
        <v>0</v>
      </c>
      <c r="AV57" s="114">
        <f>'Masn0603 - Vytápění'!J33</f>
        <v>0</v>
      </c>
      <c r="AW57" s="114">
        <f>'Masn0603 - Vytápění'!J34</f>
        <v>0</v>
      </c>
      <c r="AX57" s="114">
        <f>'Masn0603 - Vytápění'!J35</f>
        <v>0</v>
      </c>
      <c r="AY57" s="114">
        <f>'Masn0603 - Vytápění'!J36</f>
        <v>0</v>
      </c>
      <c r="AZ57" s="114">
        <f>'Masn0603 - Vytápění'!F33</f>
        <v>0</v>
      </c>
      <c r="BA57" s="114">
        <f>'Masn0603 - Vytápění'!F34</f>
        <v>0</v>
      </c>
      <c r="BB57" s="114">
        <f>'Masn0603 - Vytápění'!F35</f>
        <v>0</v>
      </c>
      <c r="BC57" s="114">
        <f>'Masn0603 - Vytápění'!F36</f>
        <v>0</v>
      </c>
      <c r="BD57" s="116">
        <f>'Masn0603 - Vytápění'!F37</f>
        <v>0</v>
      </c>
      <c r="BT57" s="117" t="s">
        <v>80</v>
      </c>
      <c r="BV57" s="117" t="s">
        <v>74</v>
      </c>
      <c r="BW57" s="117" t="s">
        <v>88</v>
      </c>
      <c r="BX57" s="117" t="s">
        <v>5</v>
      </c>
      <c r="CL57" s="117" t="s">
        <v>19</v>
      </c>
      <c r="CM57" s="117" t="s">
        <v>82</v>
      </c>
    </row>
    <row r="58" s="5" customFormat="1" ht="27" customHeight="1">
      <c r="A58" s="105" t="s">
        <v>76</v>
      </c>
      <c r="B58" s="106"/>
      <c r="C58" s="107"/>
      <c r="D58" s="108" t="s">
        <v>89</v>
      </c>
      <c r="E58" s="108"/>
      <c r="F58" s="108"/>
      <c r="G58" s="108"/>
      <c r="H58" s="108"/>
      <c r="I58" s="109"/>
      <c r="J58" s="108" t="s">
        <v>90</v>
      </c>
      <c r="K58" s="108"/>
      <c r="L58" s="108"/>
      <c r="M58" s="108"/>
      <c r="N58" s="108"/>
      <c r="O58" s="108"/>
      <c r="P58" s="108"/>
      <c r="Q58" s="108"/>
      <c r="R58" s="108"/>
      <c r="S58" s="108"/>
      <c r="T58" s="108"/>
      <c r="U58" s="108"/>
      <c r="V58" s="108"/>
      <c r="W58" s="108"/>
      <c r="X58" s="108"/>
      <c r="Y58" s="108"/>
      <c r="Z58" s="108"/>
      <c r="AA58" s="108"/>
      <c r="AB58" s="108"/>
      <c r="AC58" s="108"/>
      <c r="AD58" s="108"/>
      <c r="AE58" s="108"/>
      <c r="AF58" s="108"/>
      <c r="AG58" s="110">
        <f>'Masn0604 - Mediciální plyny'!J30</f>
        <v>0</v>
      </c>
      <c r="AH58" s="109"/>
      <c r="AI58" s="109"/>
      <c r="AJ58" s="109"/>
      <c r="AK58" s="109"/>
      <c r="AL58" s="109"/>
      <c r="AM58" s="109"/>
      <c r="AN58" s="110">
        <f>SUM(AG58,AT58)</f>
        <v>0</v>
      </c>
      <c r="AO58" s="109"/>
      <c r="AP58" s="109"/>
      <c r="AQ58" s="111" t="s">
        <v>79</v>
      </c>
      <c r="AR58" s="112"/>
      <c r="AS58" s="113">
        <v>0</v>
      </c>
      <c r="AT58" s="114">
        <f>ROUND(SUM(AV58:AW58),2)</f>
        <v>0</v>
      </c>
      <c r="AU58" s="115">
        <f>'Masn0604 - Mediciální plyny'!P81</f>
        <v>0</v>
      </c>
      <c r="AV58" s="114">
        <f>'Masn0604 - Mediciální plyny'!J33</f>
        <v>0</v>
      </c>
      <c r="AW58" s="114">
        <f>'Masn0604 - Mediciální plyny'!J34</f>
        <v>0</v>
      </c>
      <c r="AX58" s="114">
        <f>'Masn0604 - Mediciální plyny'!J35</f>
        <v>0</v>
      </c>
      <c r="AY58" s="114">
        <f>'Masn0604 - Mediciální plyny'!J36</f>
        <v>0</v>
      </c>
      <c r="AZ58" s="114">
        <f>'Masn0604 - Mediciální plyny'!F33</f>
        <v>0</v>
      </c>
      <c r="BA58" s="114">
        <f>'Masn0604 - Mediciální plyny'!F34</f>
        <v>0</v>
      </c>
      <c r="BB58" s="114">
        <f>'Masn0604 - Mediciální plyny'!F35</f>
        <v>0</v>
      </c>
      <c r="BC58" s="114">
        <f>'Masn0604 - Mediciální plyny'!F36</f>
        <v>0</v>
      </c>
      <c r="BD58" s="116">
        <f>'Masn0604 - Mediciální plyny'!F37</f>
        <v>0</v>
      </c>
      <c r="BT58" s="117" t="s">
        <v>80</v>
      </c>
      <c r="BV58" s="117" t="s">
        <v>74</v>
      </c>
      <c r="BW58" s="117" t="s">
        <v>91</v>
      </c>
      <c r="BX58" s="117" t="s">
        <v>5</v>
      </c>
      <c r="CL58" s="117" t="s">
        <v>19</v>
      </c>
      <c r="CM58" s="117" t="s">
        <v>82</v>
      </c>
    </row>
    <row r="59" s="5" customFormat="1" ht="27" customHeight="1">
      <c r="A59" s="105" t="s">
        <v>76</v>
      </c>
      <c r="B59" s="106"/>
      <c r="C59" s="107"/>
      <c r="D59" s="108" t="s">
        <v>92</v>
      </c>
      <c r="E59" s="108"/>
      <c r="F59" s="108"/>
      <c r="G59" s="108"/>
      <c r="H59" s="108"/>
      <c r="I59" s="109"/>
      <c r="J59" s="108" t="s">
        <v>93</v>
      </c>
      <c r="K59" s="108"/>
      <c r="L59" s="108"/>
      <c r="M59" s="108"/>
      <c r="N59" s="108"/>
      <c r="O59" s="108"/>
      <c r="P59" s="108"/>
      <c r="Q59" s="108"/>
      <c r="R59" s="108"/>
      <c r="S59" s="108"/>
      <c r="T59" s="108"/>
      <c r="U59" s="108"/>
      <c r="V59" s="108"/>
      <c r="W59" s="108"/>
      <c r="X59" s="108"/>
      <c r="Y59" s="108"/>
      <c r="Z59" s="108"/>
      <c r="AA59" s="108"/>
      <c r="AB59" s="108"/>
      <c r="AC59" s="108"/>
      <c r="AD59" s="108"/>
      <c r="AE59" s="108"/>
      <c r="AF59" s="108"/>
      <c r="AG59" s="110">
        <f>'Masn0605 - Vzduchotechnika'!J30</f>
        <v>0</v>
      </c>
      <c r="AH59" s="109"/>
      <c r="AI59" s="109"/>
      <c r="AJ59" s="109"/>
      <c r="AK59" s="109"/>
      <c r="AL59" s="109"/>
      <c r="AM59" s="109"/>
      <c r="AN59" s="110">
        <f>SUM(AG59,AT59)</f>
        <v>0</v>
      </c>
      <c r="AO59" s="109"/>
      <c r="AP59" s="109"/>
      <c r="AQ59" s="111" t="s">
        <v>79</v>
      </c>
      <c r="AR59" s="112"/>
      <c r="AS59" s="113">
        <v>0</v>
      </c>
      <c r="AT59" s="114">
        <f>ROUND(SUM(AV59:AW59),2)</f>
        <v>0</v>
      </c>
      <c r="AU59" s="115">
        <f>'Masn0605 - Vzduchotechnika'!P81</f>
        <v>0</v>
      </c>
      <c r="AV59" s="114">
        <f>'Masn0605 - Vzduchotechnika'!J33</f>
        <v>0</v>
      </c>
      <c r="AW59" s="114">
        <f>'Masn0605 - Vzduchotechnika'!J34</f>
        <v>0</v>
      </c>
      <c r="AX59" s="114">
        <f>'Masn0605 - Vzduchotechnika'!J35</f>
        <v>0</v>
      </c>
      <c r="AY59" s="114">
        <f>'Masn0605 - Vzduchotechnika'!J36</f>
        <v>0</v>
      </c>
      <c r="AZ59" s="114">
        <f>'Masn0605 - Vzduchotechnika'!F33</f>
        <v>0</v>
      </c>
      <c r="BA59" s="114">
        <f>'Masn0605 - Vzduchotechnika'!F34</f>
        <v>0</v>
      </c>
      <c r="BB59" s="114">
        <f>'Masn0605 - Vzduchotechnika'!F35</f>
        <v>0</v>
      </c>
      <c r="BC59" s="114">
        <f>'Masn0605 - Vzduchotechnika'!F36</f>
        <v>0</v>
      </c>
      <c r="BD59" s="116">
        <f>'Masn0605 - Vzduchotechnika'!F37</f>
        <v>0</v>
      </c>
      <c r="BT59" s="117" t="s">
        <v>80</v>
      </c>
      <c r="BV59" s="117" t="s">
        <v>74</v>
      </c>
      <c r="BW59" s="117" t="s">
        <v>94</v>
      </c>
      <c r="BX59" s="117" t="s">
        <v>5</v>
      </c>
      <c r="CL59" s="117" t="s">
        <v>19</v>
      </c>
      <c r="CM59" s="117" t="s">
        <v>82</v>
      </c>
    </row>
    <row r="60" s="5" customFormat="1" ht="27" customHeight="1">
      <c r="A60" s="105" t="s">
        <v>76</v>
      </c>
      <c r="B60" s="106"/>
      <c r="C60" s="107"/>
      <c r="D60" s="108" t="s">
        <v>95</v>
      </c>
      <c r="E60" s="108"/>
      <c r="F60" s="108"/>
      <c r="G60" s="108"/>
      <c r="H60" s="108"/>
      <c r="I60" s="109"/>
      <c r="J60" s="108" t="s">
        <v>96</v>
      </c>
      <c r="K60" s="108"/>
      <c r="L60" s="108"/>
      <c r="M60" s="108"/>
      <c r="N60" s="108"/>
      <c r="O60" s="108"/>
      <c r="P60" s="108"/>
      <c r="Q60" s="108"/>
      <c r="R60" s="108"/>
      <c r="S60" s="108"/>
      <c r="T60" s="108"/>
      <c r="U60" s="108"/>
      <c r="V60" s="108"/>
      <c r="W60" s="108"/>
      <c r="X60" s="108"/>
      <c r="Y60" s="108"/>
      <c r="Z60" s="108"/>
      <c r="AA60" s="108"/>
      <c r="AB60" s="108"/>
      <c r="AC60" s="108"/>
      <c r="AD60" s="108"/>
      <c r="AE60" s="108"/>
      <c r="AF60" s="108"/>
      <c r="AG60" s="110">
        <f>'Masn0606 - Elektroinstalace'!J30</f>
        <v>0</v>
      </c>
      <c r="AH60" s="109"/>
      <c r="AI60" s="109"/>
      <c r="AJ60" s="109"/>
      <c r="AK60" s="109"/>
      <c r="AL60" s="109"/>
      <c r="AM60" s="109"/>
      <c r="AN60" s="110">
        <f>SUM(AG60,AT60)</f>
        <v>0</v>
      </c>
      <c r="AO60" s="109"/>
      <c r="AP60" s="109"/>
      <c r="AQ60" s="111" t="s">
        <v>79</v>
      </c>
      <c r="AR60" s="112"/>
      <c r="AS60" s="113">
        <v>0</v>
      </c>
      <c r="AT60" s="114">
        <f>ROUND(SUM(AV60:AW60),2)</f>
        <v>0</v>
      </c>
      <c r="AU60" s="115">
        <f>'Masn0606 - Elektroinstalace'!P81</f>
        <v>0</v>
      </c>
      <c r="AV60" s="114">
        <f>'Masn0606 - Elektroinstalace'!J33</f>
        <v>0</v>
      </c>
      <c r="AW60" s="114">
        <f>'Masn0606 - Elektroinstalace'!J34</f>
        <v>0</v>
      </c>
      <c r="AX60" s="114">
        <f>'Masn0606 - Elektroinstalace'!J35</f>
        <v>0</v>
      </c>
      <c r="AY60" s="114">
        <f>'Masn0606 - Elektroinstalace'!J36</f>
        <v>0</v>
      </c>
      <c r="AZ60" s="114">
        <f>'Masn0606 - Elektroinstalace'!F33</f>
        <v>0</v>
      </c>
      <c r="BA60" s="114">
        <f>'Masn0606 - Elektroinstalace'!F34</f>
        <v>0</v>
      </c>
      <c r="BB60" s="114">
        <f>'Masn0606 - Elektroinstalace'!F35</f>
        <v>0</v>
      </c>
      <c r="BC60" s="114">
        <f>'Masn0606 - Elektroinstalace'!F36</f>
        <v>0</v>
      </c>
      <c r="BD60" s="116">
        <f>'Masn0606 - Elektroinstalace'!F37</f>
        <v>0</v>
      </c>
      <c r="BT60" s="117" t="s">
        <v>80</v>
      </c>
      <c r="BV60" s="117" t="s">
        <v>74</v>
      </c>
      <c r="BW60" s="117" t="s">
        <v>97</v>
      </c>
      <c r="BX60" s="117" t="s">
        <v>5</v>
      </c>
      <c r="CL60" s="117" t="s">
        <v>19</v>
      </c>
      <c r="CM60" s="117" t="s">
        <v>82</v>
      </c>
    </row>
    <row r="61" s="5" customFormat="1" ht="27" customHeight="1">
      <c r="A61" s="105" t="s">
        <v>76</v>
      </c>
      <c r="B61" s="106"/>
      <c r="C61" s="107"/>
      <c r="D61" s="108" t="s">
        <v>98</v>
      </c>
      <c r="E61" s="108"/>
      <c r="F61" s="108"/>
      <c r="G61" s="108"/>
      <c r="H61" s="108"/>
      <c r="I61" s="109"/>
      <c r="J61" s="108" t="s">
        <v>99</v>
      </c>
      <c r="K61" s="108"/>
      <c r="L61" s="108"/>
      <c r="M61" s="108"/>
      <c r="N61" s="108"/>
      <c r="O61" s="108"/>
      <c r="P61" s="108"/>
      <c r="Q61" s="108"/>
      <c r="R61" s="108"/>
      <c r="S61" s="108"/>
      <c r="T61" s="108"/>
      <c r="U61" s="108"/>
      <c r="V61" s="108"/>
      <c r="W61" s="108"/>
      <c r="X61" s="108"/>
      <c r="Y61" s="108"/>
      <c r="Z61" s="108"/>
      <c r="AA61" s="108"/>
      <c r="AB61" s="108"/>
      <c r="AC61" s="108"/>
      <c r="AD61" s="108"/>
      <c r="AE61" s="108"/>
      <c r="AF61" s="108"/>
      <c r="AG61" s="110">
        <f>'Masn0607 - Slaboproud , EPS'!J30</f>
        <v>0</v>
      </c>
      <c r="AH61" s="109"/>
      <c r="AI61" s="109"/>
      <c r="AJ61" s="109"/>
      <c r="AK61" s="109"/>
      <c r="AL61" s="109"/>
      <c r="AM61" s="109"/>
      <c r="AN61" s="110">
        <f>SUM(AG61,AT61)</f>
        <v>0</v>
      </c>
      <c r="AO61" s="109"/>
      <c r="AP61" s="109"/>
      <c r="AQ61" s="111" t="s">
        <v>79</v>
      </c>
      <c r="AR61" s="112"/>
      <c r="AS61" s="113">
        <v>0</v>
      </c>
      <c r="AT61" s="114">
        <f>ROUND(SUM(AV61:AW61),2)</f>
        <v>0</v>
      </c>
      <c r="AU61" s="115">
        <f>'Masn0607 - Slaboproud , EPS'!P81</f>
        <v>0</v>
      </c>
      <c r="AV61" s="114">
        <f>'Masn0607 - Slaboproud , EPS'!J33</f>
        <v>0</v>
      </c>
      <c r="AW61" s="114">
        <f>'Masn0607 - Slaboproud , EPS'!J34</f>
        <v>0</v>
      </c>
      <c r="AX61" s="114">
        <f>'Masn0607 - Slaboproud , EPS'!J35</f>
        <v>0</v>
      </c>
      <c r="AY61" s="114">
        <f>'Masn0607 - Slaboproud , EPS'!J36</f>
        <v>0</v>
      </c>
      <c r="AZ61" s="114">
        <f>'Masn0607 - Slaboproud , EPS'!F33</f>
        <v>0</v>
      </c>
      <c r="BA61" s="114">
        <f>'Masn0607 - Slaboproud , EPS'!F34</f>
        <v>0</v>
      </c>
      <c r="BB61" s="114">
        <f>'Masn0607 - Slaboproud , EPS'!F35</f>
        <v>0</v>
      </c>
      <c r="BC61" s="114">
        <f>'Masn0607 - Slaboproud , EPS'!F36</f>
        <v>0</v>
      </c>
      <c r="BD61" s="116">
        <f>'Masn0607 - Slaboproud , EPS'!F37</f>
        <v>0</v>
      </c>
      <c r="BT61" s="117" t="s">
        <v>80</v>
      </c>
      <c r="BV61" s="117" t="s">
        <v>74</v>
      </c>
      <c r="BW61" s="117" t="s">
        <v>100</v>
      </c>
      <c r="BX61" s="117" t="s">
        <v>5</v>
      </c>
      <c r="CL61" s="117" t="s">
        <v>19</v>
      </c>
      <c r="CM61" s="117" t="s">
        <v>82</v>
      </c>
    </row>
    <row r="62" s="5" customFormat="1" ht="27" customHeight="1">
      <c r="A62" s="105" t="s">
        <v>76</v>
      </c>
      <c r="B62" s="106"/>
      <c r="C62" s="107"/>
      <c r="D62" s="108" t="s">
        <v>101</v>
      </c>
      <c r="E62" s="108"/>
      <c r="F62" s="108"/>
      <c r="G62" s="108"/>
      <c r="H62" s="108"/>
      <c r="I62" s="109"/>
      <c r="J62" s="108" t="s">
        <v>102</v>
      </c>
      <c r="K62" s="108"/>
      <c r="L62" s="108"/>
      <c r="M62" s="108"/>
      <c r="N62" s="108"/>
      <c r="O62" s="108"/>
      <c r="P62" s="108"/>
      <c r="Q62" s="108"/>
      <c r="R62" s="108"/>
      <c r="S62" s="108"/>
      <c r="T62" s="108"/>
      <c r="U62" s="108"/>
      <c r="V62" s="108"/>
      <c r="W62" s="108"/>
      <c r="X62" s="108"/>
      <c r="Y62" s="108"/>
      <c r="Z62" s="108"/>
      <c r="AA62" s="108"/>
      <c r="AB62" s="108"/>
      <c r="AC62" s="108"/>
      <c r="AD62" s="108"/>
      <c r="AE62" s="108"/>
      <c r="AF62" s="108"/>
      <c r="AG62" s="110">
        <f>'Masn0608 - Měření a regulace'!J30</f>
        <v>0</v>
      </c>
      <c r="AH62" s="109"/>
      <c r="AI62" s="109"/>
      <c r="AJ62" s="109"/>
      <c r="AK62" s="109"/>
      <c r="AL62" s="109"/>
      <c r="AM62" s="109"/>
      <c r="AN62" s="110">
        <f>SUM(AG62,AT62)</f>
        <v>0</v>
      </c>
      <c r="AO62" s="109"/>
      <c r="AP62" s="109"/>
      <c r="AQ62" s="111" t="s">
        <v>79</v>
      </c>
      <c r="AR62" s="112"/>
      <c r="AS62" s="113">
        <v>0</v>
      </c>
      <c r="AT62" s="114">
        <f>ROUND(SUM(AV62:AW62),2)</f>
        <v>0</v>
      </c>
      <c r="AU62" s="115">
        <f>'Masn0608 - Měření a regulace'!P81</f>
        <v>0</v>
      </c>
      <c r="AV62" s="114">
        <f>'Masn0608 - Měření a regulace'!J33</f>
        <v>0</v>
      </c>
      <c r="AW62" s="114">
        <f>'Masn0608 - Měření a regulace'!J34</f>
        <v>0</v>
      </c>
      <c r="AX62" s="114">
        <f>'Masn0608 - Měření a regulace'!J35</f>
        <v>0</v>
      </c>
      <c r="AY62" s="114">
        <f>'Masn0608 - Měření a regulace'!J36</f>
        <v>0</v>
      </c>
      <c r="AZ62" s="114">
        <f>'Masn0608 - Měření a regulace'!F33</f>
        <v>0</v>
      </c>
      <c r="BA62" s="114">
        <f>'Masn0608 - Měření a regulace'!F34</f>
        <v>0</v>
      </c>
      <c r="BB62" s="114">
        <f>'Masn0608 - Měření a regulace'!F35</f>
        <v>0</v>
      </c>
      <c r="BC62" s="114">
        <f>'Masn0608 - Měření a regulace'!F36</f>
        <v>0</v>
      </c>
      <c r="BD62" s="116">
        <f>'Masn0608 - Měření a regulace'!F37</f>
        <v>0</v>
      </c>
      <c r="BT62" s="117" t="s">
        <v>80</v>
      </c>
      <c r="BV62" s="117" t="s">
        <v>74</v>
      </c>
      <c r="BW62" s="117" t="s">
        <v>103</v>
      </c>
      <c r="BX62" s="117" t="s">
        <v>5</v>
      </c>
      <c r="CL62" s="117" t="s">
        <v>19</v>
      </c>
      <c r="CM62" s="117" t="s">
        <v>82</v>
      </c>
    </row>
    <row r="63" s="5" customFormat="1" ht="27" customHeight="1">
      <c r="A63" s="105" t="s">
        <v>76</v>
      </c>
      <c r="B63" s="106"/>
      <c r="C63" s="107"/>
      <c r="D63" s="108" t="s">
        <v>104</v>
      </c>
      <c r="E63" s="108"/>
      <c r="F63" s="108"/>
      <c r="G63" s="108"/>
      <c r="H63" s="108"/>
      <c r="I63" s="109"/>
      <c r="J63" s="108" t="s">
        <v>105</v>
      </c>
      <c r="K63" s="108"/>
      <c r="L63" s="108"/>
      <c r="M63" s="108"/>
      <c r="N63" s="108"/>
      <c r="O63" s="108"/>
      <c r="P63" s="108"/>
      <c r="Q63" s="108"/>
      <c r="R63" s="108"/>
      <c r="S63" s="108"/>
      <c r="T63" s="108"/>
      <c r="U63" s="108"/>
      <c r="V63" s="108"/>
      <c r="W63" s="108"/>
      <c r="X63" s="108"/>
      <c r="Y63" s="108"/>
      <c r="Z63" s="108"/>
      <c r="AA63" s="108"/>
      <c r="AB63" s="108"/>
      <c r="AC63" s="108"/>
      <c r="AD63" s="108"/>
      <c r="AE63" s="108"/>
      <c r="AF63" s="108"/>
      <c r="AG63" s="110">
        <f>'Masn0609 - Přepravní syst...'!J30</f>
        <v>0</v>
      </c>
      <c r="AH63" s="109"/>
      <c r="AI63" s="109"/>
      <c r="AJ63" s="109"/>
      <c r="AK63" s="109"/>
      <c r="AL63" s="109"/>
      <c r="AM63" s="109"/>
      <c r="AN63" s="110">
        <f>SUM(AG63,AT63)</f>
        <v>0</v>
      </c>
      <c r="AO63" s="109"/>
      <c r="AP63" s="109"/>
      <c r="AQ63" s="111" t="s">
        <v>79</v>
      </c>
      <c r="AR63" s="112"/>
      <c r="AS63" s="113">
        <v>0</v>
      </c>
      <c r="AT63" s="114">
        <f>ROUND(SUM(AV63:AW63),2)</f>
        <v>0</v>
      </c>
      <c r="AU63" s="115">
        <f>'Masn0609 - Přepravní syst...'!P81</f>
        <v>0</v>
      </c>
      <c r="AV63" s="114">
        <f>'Masn0609 - Přepravní syst...'!J33</f>
        <v>0</v>
      </c>
      <c r="AW63" s="114">
        <f>'Masn0609 - Přepravní syst...'!J34</f>
        <v>0</v>
      </c>
      <c r="AX63" s="114">
        <f>'Masn0609 - Přepravní syst...'!J35</f>
        <v>0</v>
      </c>
      <c r="AY63" s="114">
        <f>'Masn0609 - Přepravní syst...'!J36</f>
        <v>0</v>
      </c>
      <c r="AZ63" s="114">
        <f>'Masn0609 - Přepravní syst...'!F33</f>
        <v>0</v>
      </c>
      <c r="BA63" s="114">
        <f>'Masn0609 - Přepravní syst...'!F34</f>
        <v>0</v>
      </c>
      <c r="BB63" s="114">
        <f>'Masn0609 - Přepravní syst...'!F35</f>
        <v>0</v>
      </c>
      <c r="BC63" s="114">
        <f>'Masn0609 - Přepravní syst...'!F36</f>
        <v>0</v>
      </c>
      <c r="BD63" s="116">
        <f>'Masn0609 - Přepravní syst...'!F37</f>
        <v>0</v>
      </c>
      <c r="BT63" s="117" t="s">
        <v>80</v>
      </c>
      <c r="BV63" s="117" t="s">
        <v>74</v>
      </c>
      <c r="BW63" s="117" t="s">
        <v>106</v>
      </c>
      <c r="BX63" s="117" t="s">
        <v>5</v>
      </c>
      <c r="CL63" s="117" t="s">
        <v>19</v>
      </c>
      <c r="CM63" s="117" t="s">
        <v>82</v>
      </c>
    </row>
    <row r="64" s="5" customFormat="1" ht="27" customHeight="1">
      <c r="A64" s="105" t="s">
        <v>76</v>
      </c>
      <c r="B64" s="106"/>
      <c r="C64" s="107"/>
      <c r="D64" s="108" t="s">
        <v>107</v>
      </c>
      <c r="E64" s="108"/>
      <c r="F64" s="108"/>
      <c r="G64" s="108"/>
      <c r="H64" s="108"/>
      <c r="I64" s="109"/>
      <c r="J64" s="108" t="s">
        <v>108</v>
      </c>
      <c r="K64" s="108"/>
      <c r="L64" s="108"/>
      <c r="M64" s="108"/>
      <c r="N64" s="108"/>
      <c r="O64" s="108"/>
      <c r="P64" s="108"/>
      <c r="Q64" s="108"/>
      <c r="R64" s="108"/>
      <c r="S64" s="108"/>
      <c r="T64" s="108"/>
      <c r="U64" s="108"/>
      <c r="V64" s="108"/>
      <c r="W64" s="108"/>
      <c r="X64" s="108"/>
      <c r="Y64" s="108"/>
      <c r="Z64" s="108"/>
      <c r="AA64" s="108"/>
      <c r="AB64" s="108"/>
      <c r="AC64" s="108"/>
      <c r="AD64" s="108"/>
      <c r="AE64" s="108"/>
      <c r="AF64" s="108"/>
      <c r="AG64" s="110">
        <f>'Masn0610 - Výměna ležatéh...'!J30</f>
        <v>0</v>
      </c>
      <c r="AH64" s="109"/>
      <c r="AI64" s="109"/>
      <c r="AJ64" s="109"/>
      <c r="AK64" s="109"/>
      <c r="AL64" s="109"/>
      <c r="AM64" s="109"/>
      <c r="AN64" s="110">
        <f>SUM(AG64,AT64)</f>
        <v>0</v>
      </c>
      <c r="AO64" s="109"/>
      <c r="AP64" s="109"/>
      <c r="AQ64" s="111" t="s">
        <v>79</v>
      </c>
      <c r="AR64" s="112"/>
      <c r="AS64" s="113">
        <v>0</v>
      </c>
      <c r="AT64" s="114">
        <f>ROUND(SUM(AV64:AW64),2)</f>
        <v>0</v>
      </c>
      <c r="AU64" s="115">
        <f>'Masn0610 - Výměna ležatéh...'!P84</f>
        <v>0</v>
      </c>
      <c r="AV64" s="114">
        <f>'Masn0610 - Výměna ležatéh...'!J33</f>
        <v>0</v>
      </c>
      <c r="AW64" s="114">
        <f>'Masn0610 - Výměna ležatéh...'!J34</f>
        <v>0</v>
      </c>
      <c r="AX64" s="114">
        <f>'Masn0610 - Výměna ležatéh...'!J35</f>
        <v>0</v>
      </c>
      <c r="AY64" s="114">
        <f>'Masn0610 - Výměna ležatéh...'!J36</f>
        <v>0</v>
      </c>
      <c r="AZ64" s="114">
        <f>'Masn0610 - Výměna ležatéh...'!F33</f>
        <v>0</v>
      </c>
      <c r="BA64" s="114">
        <f>'Masn0610 - Výměna ležatéh...'!F34</f>
        <v>0</v>
      </c>
      <c r="BB64" s="114">
        <f>'Masn0610 - Výměna ležatéh...'!F35</f>
        <v>0</v>
      </c>
      <c r="BC64" s="114">
        <f>'Masn0610 - Výměna ležatéh...'!F36</f>
        <v>0</v>
      </c>
      <c r="BD64" s="116">
        <f>'Masn0610 - Výměna ležatéh...'!F37</f>
        <v>0</v>
      </c>
      <c r="BT64" s="117" t="s">
        <v>80</v>
      </c>
      <c r="BV64" s="117" t="s">
        <v>74</v>
      </c>
      <c r="BW64" s="117" t="s">
        <v>109</v>
      </c>
      <c r="BX64" s="117" t="s">
        <v>5</v>
      </c>
      <c r="CL64" s="117" t="s">
        <v>19</v>
      </c>
      <c r="CM64" s="117" t="s">
        <v>82</v>
      </c>
    </row>
    <row r="65" s="5" customFormat="1" ht="27" customHeight="1">
      <c r="A65" s="105" t="s">
        <v>76</v>
      </c>
      <c r="B65" s="106"/>
      <c r="C65" s="107"/>
      <c r="D65" s="108" t="s">
        <v>110</v>
      </c>
      <c r="E65" s="108"/>
      <c r="F65" s="108"/>
      <c r="G65" s="108"/>
      <c r="H65" s="108"/>
      <c r="I65" s="109"/>
      <c r="J65" s="108" t="s">
        <v>111</v>
      </c>
      <c r="K65" s="108"/>
      <c r="L65" s="108"/>
      <c r="M65" s="108"/>
      <c r="N65" s="108"/>
      <c r="O65" s="108"/>
      <c r="P65" s="108"/>
      <c r="Q65" s="108"/>
      <c r="R65" s="108"/>
      <c r="S65" s="108"/>
      <c r="T65" s="108"/>
      <c r="U65" s="108"/>
      <c r="V65" s="108"/>
      <c r="W65" s="108"/>
      <c r="X65" s="108"/>
      <c r="Y65" s="108"/>
      <c r="Z65" s="108"/>
      <c r="AA65" s="108"/>
      <c r="AB65" s="108"/>
      <c r="AC65" s="108"/>
      <c r="AD65" s="108"/>
      <c r="AE65" s="108"/>
      <c r="AF65" s="108"/>
      <c r="AG65" s="110">
        <f>'Masn0611 - Výměna ležatéh...'!J30</f>
        <v>0</v>
      </c>
      <c r="AH65" s="109"/>
      <c r="AI65" s="109"/>
      <c r="AJ65" s="109"/>
      <c r="AK65" s="109"/>
      <c r="AL65" s="109"/>
      <c r="AM65" s="109"/>
      <c r="AN65" s="110">
        <f>SUM(AG65,AT65)</f>
        <v>0</v>
      </c>
      <c r="AO65" s="109"/>
      <c r="AP65" s="109"/>
      <c r="AQ65" s="111" t="s">
        <v>79</v>
      </c>
      <c r="AR65" s="112"/>
      <c r="AS65" s="113">
        <v>0</v>
      </c>
      <c r="AT65" s="114">
        <f>ROUND(SUM(AV65:AW65),2)</f>
        <v>0</v>
      </c>
      <c r="AU65" s="115">
        <f>'Masn0611 - Výměna ležatéh...'!P90</f>
        <v>0</v>
      </c>
      <c r="AV65" s="114">
        <f>'Masn0611 - Výměna ležatéh...'!J33</f>
        <v>0</v>
      </c>
      <c r="AW65" s="114">
        <f>'Masn0611 - Výměna ležatéh...'!J34</f>
        <v>0</v>
      </c>
      <c r="AX65" s="114">
        <f>'Masn0611 - Výměna ležatéh...'!J35</f>
        <v>0</v>
      </c>
      <c r="AY65" s="114">
        <f>'Masn0611 - Výměna ležatéh...'!J36</f>
        <v>0</v>
      </c>
      <c r="AZ65" s="114">
        <f>'Masn0611 - Výměna ležatéh...'!F33</f>
        <v>0</v>
      </c>
      <c r="BA65" s="114">
        <f>'Masn0611 - Výměna ležatéh...'!F34</f>
        <v>0</v>
      </c>
      <c r="BB65" s="114">
        <f>'Masn0611 - Výměna ležatéh...'!F35</f>
        <v>0</v>
      </c>
      <c r="BC65" s="114">
        <f>'Masn0611 - Výměna ležatéh...'!F36</f>
        <v>0</v>
      </c>
      <c r="BD65" s="116">
        <f>'Masn0611 - Výměna ležatéh...'!F37</f>
        <v>0</v>
      </c>
      <c r="BT65" s="117" t="s">
        <v>80</v>
      </c>
      <c r="BV65" s="117" t="s">
        <v>74</v>
      </c>
      <c r="BW65" s="117" t="s">
        <v>112</v>
      </c>
      <c r="BX65" s="117" t="s">
        <v>5</v>
      </c>
      <c r="CL65" s="117" t="s">
        <v>19</v>
      </c>
      <c r="CM65" s="117" t="s">
        <v>82</v>
      </c>
    </row>
    <row r="66" s="5" customFormat="1" ht="27" customHeight="1">
      <c r="A66" s="105" t="s">
        <v>76</v>
      </c>
      <c r="B66" s="106"/>
      <c r="C66" s="107"/>
      <c r="D66" s="108" t="s">
        <v>113</v>
      </c>
      <c r="E66" s="108"/>
      <c r="F66" s="108"/>
      <c r="G66" s="108"/>
      <c r="H66" s="108"/>
      <c r="I66" s="109"/>
      <c r="J66" s="108" t="s">
        <v>114</v>
      </c>
      <c r="K66" s="108"/>
      <c r="L66" s="108"/>
      <c r="M66" s="108"/>
      <c r="N66" s="108"/>
      <c r="O66" s="108"/>
      <c r="P66" s="108"/>
      <c r="Q66" s="108"/>
      <c r="R66" s="108"/>
      <c r="S66" s="108"/>
      <c r="T66" s="108"/>
      <c r="U66" s="108"/>
      <c r="V66" s="108"/>
      <c r="W66" s="108"/>
      <c r="X66" s="108"/>
      <c r="Y66" s="108"/>
      <c r="Z66" s="108"/>
      <c r="AA66" s="108"/>
      <c r="AB66" s="108"/>
      <c r="AC66" s="108"/>
      <c r="AD66" s="108"/>
      <c r="AE66" s="108"/>
      <c r="AF66" s="108"/>
      <c r="AG66" s="110">
        <f>'Masn0612 - VON'!J30</f>
        <v>0</v>
      </c>
      <c r="AH66" s="109"/>
      <c r="AI66" s="109"/>
      <c r="AJ66" s="109"/>
      <c r="AK66" s="109"/>
      <c r="AL66" s="109"/>
      <c r="AM66" s="109"/>
      <c r="AN66" s="110">
        <f>SUM(AG66,AT66)</f>
        <v>0</v>
      </c>
      <c r="AO66" s="109"/>
      <c r="AP66" s="109"/>
      <c r="AQ66" s="111" t="s">
        <v>79</v>
      </c>
      <c r="AR66" s="112"/>
      <c r="AS66" s="118">
        <v>0</v>
      </c>
      <c r="AT66" s="119">
        <f>ROUND(SUM(AV66:AW66),2)</f>
        <v>0</v>
      </c>
      <c r="AU66" s="120">
        <f>'Masn0612 - VON'!P84</f>
        <v>0</v>
      </c>
      <c r="AV66" s="119">
        <f>'Masn0612 - VON'!J33</f>
        <v>0</v>
      </c>
      <c r="AW66" s="119">
        <f>'Masn0612 - VON'!J34</f>
        <v>0</v>
      </c>
      <c r="AX66" s="119">
        <f>'Masn0612 - VON'!J35</f>
        <v>0</v>
      </c>
      <c r="AY66" s="119">
        <f>'Masn0612 - VON'!J36</f>
        <v>0</v>
      </c>
      <c r="AZ66" s="119">
        <f>'Masn0612 - VON'!F33</f>
        <v>0</v>
      </c>
      <c r="BA66" s="119">
        <f>'Masn0612 - VON'!F34</f>
        <v>0</v>
      </c>
      <c r="BB66" s="119">
        <f>'Masn0612 - VON'!F35</f>
        <v>0</v>
      </c>
      <c r="BC66" s="119">
        <f>'Masn0612 - VON'!F36</f>
        <v>0</v>
      </c>
      <c r="BD66" s="121">
        <f>'Masn0612 - VON'!F37</f>
        <v>0</v>
      </c>
      <c r="BT66" s="117" t="s">
        <v>80</v>
      </c>
      <c r="BV66" s="117" t="s">
        <v>74</v>
      </c>
      <c r="BW66" s="117" t="s">
        <v>115</v>
      </c>
      <c r="BX66" s="117" t="s">
        <v>5</v>
      </c>
      <c r="CL66" s="117" t="s">
        <v>19</v>
      </c>
      <c r="CM66" s="117" t="s">
        <v>82</v>
      </c>
    </row>
    <row r="67" s="1" customFormat="1" ht="30" customHeight="1">
      <c r="B67" s="37"/>
      <c r="C67" s="38"/>
      <c r="D67" s="38"/>
      <c r="E67" s="38"/>
      <c r="F67" s="38"/>
      <c r="G67" s="38"/>
      <c r="H67" s="38"/>
      <c r="I67" s="38"/>
      <c r="J67" s="38"/>
      <c r="K67" s="38"/>
      <c r="L67" s="38"/>
      <c r="M67" s="38"/>
      <c r="N67" s="38"/>
      <c r="O67" s="38"/>
      <c r="P67" s="38"/>
      <c r="Q67" s="38"/>
      <c r="R67" s="38"/>
      <c r="S67" s="38"/>
      <c r="T67" s="38"/>
      <c r="U67" s="38"/>
      <c r="V67" s="38"/>
      <c r="W67" s="38"/>
      <c r="X67" s="38"/>
      <c r="Y67" s="38"/>
      <c r="Z67" s="38"/>
      <c r="AA67" s="38"/>
      <c r="AB67" s="38"/>
      <c r="AC67" s="38"/>
      <c r="AD67" s="38"/>
      <c r="AE67" s="38"/>
      <c r="AF67" s="38"/>
      <c r="AG67" s="38"/>
      <c r="AH67" s="38"/>
      <c r="AI67" s="38"/>
      <c r="AJ67" s="38"/>
      <c r="AK67" s="38"/>
      <c r="AL67" s="38"/>
      <c r="AM67" s="38"/>
      <c r="AN67" s="38"/>
      <c r="AO67" s="38"/>
      <c r="AP67" s="38"/>
      <c r="AQ67" s="38"/>
      <c r="AR67" s="42"/>
    </row>
    <row r="68" s="1" customFormat="1" ht="6.96" customHeight="1">
      <c r="B68" s="56"/>
      <c r="C68" s="57"/>
      <c r="D68" s="57"/>
      <c r="E68" s="57"/>
      <c r="F68" s="57"/>
      <c r="G68" s="57"/>
      <c r="H68" s="57"/>
      <c r="I68" s="57"/>
      <c r="J68" s="57"/>
      <c r="K68" s="57"/>
      <c r="L68" s="57"/>
      <c r="M68" s="57"/>
      <c r="N68" s="57"/>
      <c r="O68" s="57"/>
      <c r="P68" s="57"/>
      <c r="Q68" s="57"/>
      <c r="R68" s="57"/>
      <c r="S68" s="57"/>
      <c r="T68" s="57"/>
      <c r="U68" s="57"/>
      <c r="V68" s="57"/>
      <c r="W68" s="57"/>
      <c r="X68" s="57"/>
      <c r="Y68" s="57"/>
      <c r="Z68" s="57"/>
      <c r="AA68" s="57"/>
      <c r="AB68" s="57"/>
      <c r="AC68" s="57"/>
      <c r="AD68" s="57"/>
      <c r="AE68" s="57"/>
      <c r="AF68" s="57"/>
      <c r="AG68" s="57"/>
      <c r="AH68" s="57"/>
      <c r="AI68" s="57"/>
      <c r="AJ68" s="57"/>
      <c r="AK68" s="57"/>
      <c r="AL68" s="57"/>
      <c r="AM68" s="57"/>
      <c r="AN68" s="57"/>
      <c r="AO68" s="57"/>
      <c r="AP68" s="57"/>
      <c r="AQ68" s="57"/>
      <c r="AR68" s="42"/>
    </row>
  </sheetData>
  <sheetProtection sheet="1" formatColumns="0" formatRows="0" objects="1" scenarios="1" spinCount="100000" saltValue="dtqOsaOqBCEo/Wm3qHX4EKPZ8LrtP/NgcZ7nwmg2Wr1Mxkavk6bZPt1ispUMT/wySRKxcZsS0qjAA36FVCobcA==" hashValue="K1PE3SQV4w3fjL5ssmJHMYiF+doA3R8Q/Q41Pozx2OzWfuyV2IKlecDETiVsVn5FBbRWbZlG5XkCLcx3xUb0qw==" algorithmName="SHA-512" password="CC35"/>
  <mergeCells count="86">
    <mergeCell ref="W31:AE31"/>
    <mergeCell ref="BE5:BE32"/>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AN61:AP61"/>
    <mergeCell ref="AN58:AP58"/>
    <mergeCell ref="AN59:AP59"/>
    <mergeCell ref="AN60:AP60"/>
    <mergeCell ref="AN62:AP62"/>
    <mergeCell ref="AN63:AP63"/>
    <mergeCell ref="AN64:AP64"/>
    <mergeCell ref="AN65:AP65"/>
    <mergeCell ref="AN66:AP66"/>
    <mergeCell ref="D62:H62"/>
    <mergeCell ref="D55:H55"/>
    <mergeCell ref="D56:H56"/>
    <mergeCell ref="D57:H57"/>
    <mergeCell ref="D58:H58"/>
    <mergeCell ref="D59:H59"/>
    <mergeCell ref="D60:H60"/>
    <mergeCell ref="D61:H61"/>
    <mergeCell ref="D63:H63"/>
    <mergeCell ref="D64:H64"/>
    <mergeCell ref="D65:H65"/>
    <mergeCell ref="D66:H66"/>
    <mergeCell ref="AG64:AM64"/>
    <mergeCell ref="AG63:AM63"/>
    <mergeCell ref="AG65:AM65"/>
    <mergeCell ref="AG66:AM66"/>
    <mergeCell ref="C52:G52"/>
    <mergeCell ref="I52:AF52"/>
    <mergeCell ref="J55:AF55"/>
    <mergeCell ref="J56:AF56"/>
    <mergeCell ref="J57:AF57"/>
    <mergeCell ref="J58:AF58"/>
    <mergeCell ref="J59:AF59"/>
    <mergeCell ref="J60:AF60"/>
    <mergeCell ref="J61:AF61"/>
    <mergeCell ref="J62:AF62"/>
    <mergeCell ref="J63:AF63"/>
    <mergeCell ref="J64:AF64"/>
    <mergeCell ref="J65:AF65"/>
    <mergeCell ref="J66:AF66"/>
    <mergeCell ref="AN52:AP52"/>
    <mergeCell ref="AG52:AM52"/>
    <mergeCell ref="AN55:AP55"/>
    <mergeCell ref="AG55:AM55"/>
    <mergeCell ref="AN56:AP56"/>
    <mergeCell ref="AG56:AM56"/>
    <mergeCell ref="AN57:AP57"/>
    <mergeCell ref="AG57:AM57"/>
    <mergeCell ref="AG58:AM58"/>
    <mergeCell ref="AG59:AM59"/>
    <mergeCell ref="AG60:AM60"/>
    <mergeCell ref="AG61:AM61"/>
    <mergeCell ref="AG62:AM62"/>
    <mergeCell ref="AG54:AM54"/>
    <mergeCell ref="AN54:AP54"/>
  </mergeCells>
  <hyperlinks>
    <hyperlink ref="A55" location="'Masn0601 - 2.ETAPA západn...'!C2" display="/"/>
    <hyperlink ref="A56" location="'Masn0602 - Zdravotní tech...'!C2" display="/"/>
    <hyperlink ref="A57" location="'Masn0603 - Vytápění'!C2" display="/"/>
    <hyperlink ref="A58" location="'Masn0604 - Mediciální plyny'!C2" display="/"/>
    <hyperlink ref="A59" location="'Masn0605 - Vzduchotechnika'!C2" display="/"/>
    <hyperlink ref="A60" location="'Masn0606 - Elektroinstalace'!C2" display="/"/>
    <hyperlink ref="A61" location="'Masn0607 - Slaboproud , EPS'!C2" display="/"/>
    <hyperlink ref="A62" location="'Masn0608 - Měření a regulace'!C2" display="/"/>
    <hyperlink ref="A63" location="'Masn0609 - Přepravní syst...'!C2" display="/"/>
    <hyperlink ref="A64" location="'Masn0610 - Výměna ležatéh...'!C2" display="/"/>
    <hyperlink ref="A65" location="'Masn0611 - Výměna ležatéh...'!C2" display="/"/>
    <hyperlink ref="A66" location="'Masn0612 - VO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2"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6" t="s">
        <v>106</v>
      </c>
    </row>
    <row r="3" ht="6.96" customHeight="1">
      <c r="B3" s="123"/>
      <c r="C3" s="124"/>
      <c r="D3" s="124"/>
      <c r="E3" s="124"/>
      <c r="F3" s="124"/>
      <c r="G3" s="124"/>
      <c r="H3" s="124"/>
      <c r="I3" s="125"/>
      <c r="J3" s="124"/>
      <c r="K3" s="124"/>
      <c r="L3" s="19"/>
      <c r="AT3" s="16" t="s">
        <v>82</v>
      </c>
    </row>
    <row r="4" ht="24.96" customHeight="1">
      <c r="B4" s="19"/>
      <c r="D4" s="126" t="s">
        <v>116</v>
      </c>
      <c r="L4" s="19"/>
      <c r="M4" s="23" t="s">
        <v>10</v>
      </c>
      <c r="AT4" s="16" t="s">
        <v>4</v>
      </c>
    </row>
    <row r="5" ht="6.96" customHeight="1">
      <c r="B5" s="19"/>
      <c r="L5" s="19"/>
    </row>
    <row r="6" ht="12" customHeight="1">
      <c r="B6" s="19"/>
      <c r="D6" s="127" t="s">
        <v>16</v>
      </c>
      <c r="L6" s="19"/>
    </row>
    <row r="7" ht="16.5" customHeight="1">
      <c r="B7" s="19"/>
      <c r="E7" s="128" t="str">
        <f>'Rekapitulace stavby'!K6</f>
        <v>Stodská nemocnice,Stav.úpravy oddělení následné péče (LDN), 2.ETAPA západní křídlo jižního traktu</v>
      </c>
      <c r="F7" s="127"/>
      <c r="G7" s="127"/>
      <c r="H7" s="127"/>
      <c r="L7" s="19"/>
    </row>
    <row r="8" s="1" customFormat="1" ht="12" customHeight="1">
      <c r="B8" s="42"/>
      <c r="D8" s="127" t="s">
        <v>117</v>
      </c>
      <c r="I8" s="129"/>
      <c r="L8" s="42"/>
    </row>
    <row r="9" s="1" customFormat="1" ht="36.96" customHeight="1">
      <c r="B9" s="42"/>
      <c r="E9" s="130" t="s">
        <v>2103</v>
      </c>
      <c r="F9" s="1"/>
      <c r="G9" s="1"/>
      <c r="H9" s="1"/>
      <c r="I9" s="129"/>
      <c r="L9" s="42"/>
    </row>
    <row r="10" s="1" customFormat="1">
      <c r="B10" s="42"/>
      <c r="I10" s="129"/>
      <c r="L10" s="42"/>
    </row>
    <row r="11" s="1" customFormat="1" ht="12" customHeight="1">
      <c r="B11" s="42"/>
      <c r="D11" s="127" t="s">
        <v>18</v>
      </c>
      <c r="F11" s="16" t="s">
        <v>19</v>
      </c>
      <c r="I11" s="131" t="s">
        <v>20</v>
      </c>
      <c r="J11" s="16" t="s">
        <v>19</v>
      </c>
      <c r="L11" s="42"/>
    </row>
    <row r="12" s="1" customFormat="1" ht="12" customHeight="1">
      <c r="B12" s="42"/>
      <c r="D12" s="127" t="s">
        <v>21</v>
      </c>
      <c r="F12" s="16" t="s">
        <v>22</v>
      </c>
      <c r="I12" s="131" t="s">
        <v>23</v>
      </c>
      <c r="J12" s="132" t="str">
        <f>'Rekapitulace stavby'!AN8</f>
        <v>2. 8. 2019</v>
      </c>
      <c r="L12" s="42"/>
    </row>
    <row r="13" s="1" customFormat="1" ht="10.8" customHeight="1">
      <c r="B13" s="42"/>
      <c r="I13" s="129"/>
      <c r="L13" s="42"/>
    </row>
    <row r="14" s="1" customFormat="1" ht="12" customHeight="1">
      <c r="B14" s="42"/>
      <c r="D14" s="127" t="s">
        <v>25</v>
      </c>
      <c r="I14" s="131" t="s">
        <v>26</v>
      </c>
      <c r="J14" s="16" t="s">
        <v>19</v>
      </c>
      <c r="L14" s="42"/>
    </row>
    <row r="15" s="1" customFormat="1" ht="18" customHeight="1">
      <c r="B15" s="42"/>
      <c r="E15" s="16" t="s">
        <v>27</v>
      </c>
      <c r="I15" s="131" t="s">
        <v>28</v>
      </c>
      <c r="J15" s="16" t="s">
        <v>19</v>
      </c>
      <c r="L15" s="42"/>
    </row>
    <row r="16" s="1" customFormat="1" ht="6.96" customHeight="1">
      <c r="B16" s="42"/>
      <c r="I16" s="129"/>
      <c r="L16" s="42"/>
    </row>
    <row r="17" s="1" customFormat="1" ht="12" customHeight="1">
      <c r="B17" s="42"/>
      <c r="D17" s="127" t="s">
        <v>29</v>
      </c>
      <c r="I17" s="131" t="s">
        <v>26</v>
      </c>
      <c r="J17" s="32" t="str">
        <f>'Rekapitulace stavby'!AN13</f>
        <v>Vyplň údaj</v>
      </c>
      <c r="L17" s="42"/>
    </row>
    <row r="18" s="1" customFormat="1" ht="18" customHeight="1">
      <c r="B18" s="42"/>
      <c r="E18" s="32" t="str">
        <f>'Rekapitulace stavby'!E14</f>
        <v>Vyplň údaj</v>
      </c>
      <c r="F18" s="16"/>
      <c r="G18" s="16"/>
      <c r="H18" s="16"/>
      <c r="I18" s="131" t="s">
        <v>28</v>
      </c>
      <c r="J18" s="32" t="str">
        <f>'Rekapitulace stavby'!AN14</f>
        <v>Vyplň údaj</v>
      </c>
      <c r="L18" s="42"/>
    </row>
    <row r="19" s="1" customFormat="1" ht="6.96" customHeight="1">
      <c r="B19" s="42"/>
      <c r="I19" s="129"/>
      <c r="L19" s="42"/>
    </row>
    <row r="20" s="1" customFormat="1" ht="12" customHeight="1">
      <c r="B20" s="42"/>
      <c r="D20" s="127" t="s">
        <v>31</v>
      </c>
      <c r="I20" s="131" t="s">
        <v>26</v>
      </c>
      <c r="J20" s="16" t="s">
        <v>19</v>
      </c>
      <c r="L20" s="42"/>
    </row>
    <row r="21" s="1" customFormat="1" ht="18" customHeight="1">
      <c r="B21" s="42"/>
      <c r="E21" s="16" t="s">
        <v>32</v>
      </c>
      <c r="I21" s="131" t="s">
        <v>28</v>
      </c>
      <c r="J21" s="16" t="s">
        <v>19</v>
      </c>
      <c r="L21" s="42"/>
    </row>
    <row r="22" s="1" customFormat="1" ht="6.96" customHeight="1">
      <c r="B22" s="42"/>
      <c r="I22" s="129"/>
      <c r="L22" s="42"/>
    </row>
    <row r="23" s="1" customFormat="1" ht="12" customHeight="1">
      <c r="B23" s="42"/>
      <c r="D23" s="127" t="s">
        <v>34</v>
      </c>
      <c r="I23" s="131" t="s">
        <v>26</v>
      </c>
      <c r="J23" s="16" t="s">
        <v>19</v>
      </c>
      <c r="L23" s="42"/>
    </row>
    <row r="24" s="1" customFormat="1" ht="18" customHeight="1">
      <c r="B24" s="42"/>
      <c r="E24" s="16" t="s">
        <v>35</v>
      </c>
      <c r="I24" s="131" t="s">
        <v>28</v>
      </c>
      <c r="J24" s="16" t="s">
        <v>19</v>
      </c>
      <c r="L24" s="42"/>
    </row>
    <row r="25" s="1" customFormat="1" ht="6.96" customHeight="1">
      <c r="B25" s="42"/>
      <c r="I25" s="129"/>
      <c r="L25" s="42"/>
    </row>
    <row r="26" s="1" customFormat="1" ht="12" customHeight="1">
      <c r="B26" s="42"/>
      <c r="D26" s="127" t="s">
        <v>36</v>
      </c>
      <c r="I26" s="129"/>
      <c r="L26" s="42"/>
    </row>
    <row r="27" s="6" customFormat="1" ht="16.5" customHeight="1">
      <c r="B27" s="133"/>
      <c r="E27" s="134" t="s">
        <v>19</v>
      </c>
      <c r="F27" s="134"/>
      <c r="G27" s="134"/>
      <c r="H27" s="134"/>
      <c r="I27" s="135"/>
      <c r="L27" s="133"/>
    </row>
    <row r="28" s="1" customFormat="1" ht="6.96" customHeight="1">
      <c r="B28" s="42"/>
      <c r="I28" s="129"/>
      <c r="L28" s="42"/>
    </row>
    <row r="29" s="1" customFormat="1" ht="6.96" customHeight="1">
      <c r="B29" s="42"/>
      <c r="D29" s="70"/>
      <c r="E29" s="70"/>
      <c r="F29" s="70"/>
      <c r="G29" s="70"/>
      <c r="H29" s="70"/>
      <c r="I29" s="136"/>
      <c r="J29" s="70"/>
      <c r="K29" s="70"/>
      <c r="L29" s="42"/>
    </row>
    <row r="30" s="1" customFormat="1" ht="25.44" customHeight="1">
      <c r="B30" s="42"/>
      <c r="D30" s="137" t="s">
        <v>38</v>
      </c>
      <c r="I30" s="129"/>
      <c r="J30" s="138">
        <f>ROUND(J81, 2)</f>
        <v>0</v>
      </c>
      <c r="L30" s="42"/>
    </row>
    <row r="31" s="1" customFormat="1" ht="6.96" customHeight="1">
      <c r="B31" s="42"/>
      <c r="D31" s="70"/>
      <c r="E31" s="70"/>
      <c r="F31" s="70"/>
      <c r="G31" s="70"/>
      <c r="H31" s="70"/>
      <c r="I31" s="136"/>
      <c r="J31" s="70"/>
      <c r="K31" s="70"/>
      <c r="L31" s="42"/>
    </row>
    <row r="32" s="1" customFormat="1" ht="14.4" customHeight="1">
      <c r="B32" s="42"/>
      <c r="F32" s="139" t="s">
        <v>40</v>
      </c>
      <c r="I32" s="140" t="s">
        <v>39</v>
      </c>
      <c r="J32" s="139" t="s">
        <v>41</v>
      </c>
      <c r="L32" s="42"/>
    </row>
    <row r="33" s="1" customFormat="1" ht="14.4" customHeight="1">
      <c r="B33" s="42"/>
      <c r="D33" s="127" t="s">
        <v>42</v>
      </c>
      <c r="E33" s="127" t="s">
        <v>43</v>
      </c>
      <c r="F33" s="141">
        <f>ROUND((SUM(BE81:BE85)),  2)</f>
        <v>0</v>
      </c>
      <c r="I33" s="142">
        <v>0.20999999999999999</v>
      </c>
      <c r="J33" s="141">
        <f>ROUND(((SUM(BE81:BE85))*I33),  2)</f>
        <v>0</v>
      </c>
      <c r="L33" s="42"/>
    </row>
    <row r="34" s="1" customFormat="1" ht="14.4" customHeight="1">
      <c r="B34" s="42"/>
      <c r="E34" s="127" t="s">
        <v>44</v>
      </c>
      <c r="F34" s="141">
        <f>ROUND((SUM(BF81:BF85)),  2)</f>
        <v>0</v>
      </c>
      <c r="I34" s="142">
        <v>0.14999999999999999</v>
      </c>
      <c r="J34" s="141">
        <f>ROUND(((SUM(BF81:BF85))*I34),  2)</f>
        <v>0</v>
      </c>
      <c r="L34" s="42"/>
    </row>
    <row r="35" hidden="1" s="1" customFormat="1" ht="14.4" customHeight="1">
      <c r="B35" s="42"/>
      <c r="E35" s="127" t="s">
        <v>45</v>
      </c>
      <c r="F35" s="141">
        <f>ROUND((SUM(BG81:BG85)),  2)</f>
        <v>0</v>
      </c>
      <c r="I35" s="142">
        <v>0.20999999999999999</v>
      </c>
      <c r="J35" s="141">
        <f>0</f>
        <v>0</v>
      </c>
      <c r="L35" s="42"/>
    </row>
    <row r="36" hidden="1" s="1" customFormat="1" ht="14.4" customHeight="1">
      <c r="B36" s="42"/>
      <c r="E36" s="127" t="s">
        <v>46</v>
      </c>
      <c r="F36" s="141">
        <f>ROUND((SUM(BH81:BH85)),  2)</f>
        <v>0</v>
      </c>
      <c r="I36" s="142">
        <v>0.14999999999999999</v>
      </c>
      <c r="J36" s="141">
        <f>0</f>
        <v>0</v>
      </c>
      <c r="L36" s="42"/>
    </row>
    <row r="37" hidden="1" s="1" customFormat="1" ht="14.4" customHeight="1">
      <c r="B37" s="42"/>
      <c r="E37" s="127" t="s">
        <v>47</v>
      </c>
      <c r="F37" s="141">
        <f>ROUND((SUM(BI81:BI85)),  2)</f>
        <v>0</v>
      </c>
      <c r="I37" s="142">
        <v>0</v>
      </c>
      <c r="J37" s="141">
        <f>0</f>
        <v>0</v>
      </c>
      <c r="L37" s="42"/>
    </row>
    <row r="38" s="1" customFormat="1" ht="6.96" customHeight="1">
      <c r="B38" s="42"/>
      <c r="I38" s="129"/>
      <c r="L38" s="42"/>
    </row>
    <row r="39" s="1" customFormat="1" ht="25.44" customHeight="1">
      <c r="B39" s="42"/>
      <c r="C39" s="143"/>
      <c r="D39" s="144" t="s">
        <v>48</v>
      </c>
      <c r="E39" s="145"/>
      <c r="F39" s="145"/>
      <c r="G39" s="146" t="s">
        <v>49</v>
      </c>
      <c r="H39" s="147" t="s">
        <v>50</v>
      </c>
      <c r="I39" s="148"/>
      <c r="J39" s="149">
        <f>SUM(J30:J37)</f>
        <v>0</v>
      </c>
      <c r="K39" s="150"/>
      <c r="L39" s="42"/>
    </row>
    <row r="40" s="1" customFormat="1" ht="14.4" customHeight="1">
      <c r="B40" s="151"/>
      <c r="C40" s="152"/>
      <c r="D40" s="152"/>
      <c r="E40" s="152"/>
      <c r="F40" s="152"/>
      <c r="G40" s="152"/>
      <c r="H40" s="152"/>
      <c r="I40" s="153"/>
      <c r="J40" s="152"/>
      <c r="K40" s="152"/>
      <c r="L40" s="42"/>
    </row>
    <row r="44" s="1" customFormat="1" ht="6.96" customHeight="1">
      <c r="B44" s="154"/>
      <c r="C44" s="155"/>
      <c r="D44" s="155"/>
      <c r="E44" s="155"/>
      <c r="F44" s="155"/>
      <c r="G44" s="155"/>
      <c r="H44" s="155"/>
      <c r="I44" s="156"/>
      <c r="J44" s="155"/>
      <c r="K44" s="155"/>
      <c r="L44" s="42"/>
    </row>
    <row r="45" s="1" customFormat="1" ht="24.96" customHeight="1">
      <c r="B45" s="37"/>
      <c r="C45" s="22" t="s">
        <v>119</v>
      </c>
      <c r="D45" s="38"/>
      <c r="E45" s="38"/>
      <c r="F45" s="38"/>
      <c r="G45" s="38"/>
      <c r="H45" s="38"/>
      <c r="I45" s="129"/>
      <c r="J45" s="38"/>
      <c r="K45" s="38"/>
      <c r="L45" s="42"/>
    </row>
    <row r="46" s="1" customFormat="1" ht="6.96" customHeight="1">
      <c r="B46" s="37"/>
      <c r="C46" s="38"/>
      <c r="D46" s="38"/>
      <c r="E46" s="38"/>
      <c r="F46" s="38"/>
      <c r="G46" s="38"/>
      <c r="H46" s="38"/>
      <c r="I46" s="129"/>
      <c r="J46" s="38"/>
      <c r="K46" s="38"/>
      <c r="L46" s="42"/>
    </row>
    <row r="47" s="1" customFormat="1" ht="12" customHeight="1">
      <c r="B47" s="37"/>
      <c r="C47" s="31" t="s">
        <v>16</v>
      </c>
      <c r="D47" s="38"/>
      <c r="E47" s="38"/>
      <c r="F47" s="38"/>
      <c r="G47" s="38"/>
      <c r="H47" s="38"/>
      <c r="I47" s="129"/>
      <c r="J47" s="38"/>
      <c r="K47" s="38"/>
      <c r="L47" s="42"/>
    </row>
    <row r="48" s="1" customFormat="1" ht="16.5" customHeight="1">
      <c r="B48" s="37"/>
      <c r="C48" s="38"/>
      <c r="D48" s="38"/>
      <c r="E48" s="157" t="str">
        <f>E7</f>
        <v>Stodská nemocnice,Stav.úpravy oddělení následné péče (LDN), 2.ETAPA západní křídlo jižního traktu</v>
      </c>
      <c r="F48" s="31"/>
      <c r="G48" s="31"/>
      <c r="H48" s="31"/>
      <c r="I48" s="129"/>
      <c r="J48" s="38"/>
      <c r="K48" s="38"/>
      <c r="L48" s="42"/>
    </row>
    <row r="49" s="1" customFormat="1" ht="12" customHeight="1">
      <c r="B49" s="37"/>
      <c r="C49" s="31" t="s">
        <v>117</v>
      </c>
      <c r="D49" s="38"/>
      <c r="E49" s="38"/>
      <c r="F49" s="38"/>
      <c r="G49" s="38"/>
      <c r="H49" s="38"/>
      <c r="I49" s="129"/>
      <c r="J49" s="38"/>
      <c r="K49" s="38"/>
      <c r="L49" s="42"/>
    </row>
    <row r="50" s="1" customFormat="1" ht="16.5" customHeight="1">
      <c r="B50" s="37"/>
      <c r="C50" s="38"/>
      <c r="D50" s="38"/>
      <c r="E50" s="63" t="str">
        <f>E9</f>
        <v>Masn0609 - Přepravní systém pacientů</v>
      </c>
      <c r="F50" s="38"/>
      <c r="G50" s="38"/>
      <c r="H50" s="38"/>
      <c r="I50" s="129"/>
      <c r="J50" s="38"/>
      <c r="K50" s="38"/>
      <c r="L50" s="42"/>
    </row>
    <row r="51" s="1" customFormat="1" ht="6.96" customHeight="1">
      <c r="B51" s="37"/>
      <c r="C51" s="38"/>
      <c r="D51" s="38"/>
      <c r="E51" s="38"/>
      <c r="F51" s="38"/>
      <c r="G51" s="38"/>
      <c r="H51" s="38"/>
      <c r="I51" s="129"/>
      <c r="J51" s="38"/>
      <c r="K51" s="38"/>
      <c r="L51" s="42"/>
    </row>
    <row r="52" s="1" customFormat="1" ht="12" customHeight="1">
      <c r="B52" s="37"/>
      <c r="C52" s="31" t="s">
        <v>21</v>
      </c>
      <c r="D52" s="38"/>
      <c r="E52" s="38"/>
      <c r="F52" s="26" t="str">
        <f>F12</f>
        <v xml:space="preserve"> </v>
      </c>
      <c r="G52" s="38"/>
      <c r="H52" s="38"/>
      <c r="I52" s="131" t="s">
        <v>23</v>
      </c>
      <c r="J52" s="66" t="str">
        <f>IF(J12="","",J12)</f>
        <v>2. 8. 2019</v>
      </c>
      <c r="K52" s="38"/>
      <c r="L52" s="42"/>
    </row>
    <row r="53" s="1" customFormat="1" ht="6.96" customHeight="1">
      <c r="B53" s="37"/>
      <c r="C53" s="38"/>
      <c r="D53" s="38"/>
      <c r="E53" s="38"/>
      <c r="F53" s="38"/>
      <c r="G53" s="38"/>
      <c r="H53" s="38"/>
      <c r="I53" s="129"/>
      <c r="J53" s="38"/>
      <c r="K53" s="38"/>
      <c r="L53" s="42"/>
    </row>
    <row r="54" s="1" customFormat="1" ht="24.9" customHeight="1">
      <c r="B54" s="37"/>
      <c r="C54" s="31" t="s">
        <v>25</v>
      </c>
      <c r="D54" s="38"/>
      <c r="E54" s="38"/>
      <c r="F54" s="26" t="str">
        <f>E15</f>
        <v>Stodská nemocnice a.s.</v>
      </c>
      <c r="G54" s="38"/>
      <c r="H54" s="38"/>
      <c r="I54" s="131" t="s">
        <v>31</v>
      </c>
      <c r="J54" s="35" t="str">
        <f>E21</f>
        <v>Mastný-architektonicko projektová kancelář</v>
      </c>
      <c r="K54" s="38"/>
      <c r="L54" s="42"/>
    </row>
    <row r="55" s="1" customFormat="1" ht="13.65" customHeight="1">
      <c r="B55" s="37"/>
      <c r="C55" s="31" t="s">
        <v>29</v>
      </c>
      <c r="D55" s="38"/>
      <c r="E55" s="38"/>
      <c r="F55" s="26" t="str">
        <f>IF(E18="","",E18)</f>
        <v>Vyplň údaj</v>
      </c>
      <c r="G55" s="38"/>
      <c r="H55" s="38"/>
      <c r="I55" s="131" t="s">
        <v>34</v>
      </c>
      <c r="J55" s="35" t="str">
        <f>E24</f>
        <v>Straka</v>
      </c>
      <c r="K55" s="38"/>
      <c r="L55" s="42"/>
    </row>
    <row r="56" s="1" customFormat="1" ht="10.32" customHeight="1">
      <c r="B56" s="37"/>
      <c r="C56" s="38"/>
      <c r="D56" s="38"/>
      <c r="E56" s="38"/>
      <c r="F56" s="38"/>
      <c r="G56" s="38"/>
      <c r="H56" s="38"/>
      <c r="I56" s="129"/>
      <c r="J56" s="38"/>
      <c r="K56" s="38"/>
      <c r="L56" s="42"/>
    </row>
    <row r="57" s="1" customFormat="1" ht="29.28" customHeight="1">
      <c r="B57" s="37"/>
      <c r="C57" s="158" t="s">
        <v>120</v>
      </c>
      <c r="D57" s="159"/>
      <c r="E57" s="159"/>
      <c r="F57" s="159"/>
      <c r="G57" s="159"/>
      <c r="H57" s="159"/>
      <c r="I57" s="160"/>
      <c r="J57" s="161" t="s">
        <v>121</v>
      </c>
      <c r="K57" s="159"/>
      <c r="L57" s="42"/>
    </row>
    <row r="58" s="1" customFormat="1" ht="10.32" customHeight="1">
      <c r="B58" s="37"/>
      <c r="C58" s="38"/>
      <c r="D58" s="38"/>
      <c r="E58" s="38"/>
      <c r="F58" s="38"/>
      <c r="G58" s="38"/>
      <c r="H58" s="38"/>
      <c r="I58" s="129"/>
      <c r="J58" s="38"/>
      <c r="K58" s="38"/>
      <c r="L58" s="42"/>
    </row>
    <row r="59" s="1" customFormat="1" ht="22.8" customHeight="1">
      <c r="B59" s="37"/>
      <c r="C59" s="162" t="s">
        <v>70</v>
      </c>
      <c r="D59" s="38"/>
      <c r="E59" s="38"/>
      <c r="F59" s="38"/>
      <c r="G59" s="38"/>
      <c r="H59" s="38"/>
      <c r="I59" s="129"/>
      <c r="J59" s="96">
        <f>J81</f>
        <v>0</v>
      </c>
      <c r="K59" s="38"/>
      <c r="L59" s="42"/>
      <c r="AU59" s="16" t="s">
        <v>122</v>
      </c>
    </row>
    <row r="60" s="7" customFormat="1" ht="24.96" customHeight="1">
      <c r="B60" s="163"/>
      <c r="C60" s="164"/>
      <c r="D60" s="165" t="s">
        <v>132</v>
      </c>
      <c r="E60" s="166"/>
      <c r="F60" s="166"/>
      <c r="G60" s="166"/>
      <c r="H60" s="166"/>
      <c r="I60" s="167"/>
      <c r="J60" s="168">
        <f>J82</f>
        <v>0</v>
      </c>
      <c r="K60" s="164"/>
      <c r="L60" s="169"/>
    </row>
    <row r="61" s="8" customFormat="1" ht="19.92" customHeight="1">
      <c r="B61" s="170"/>
      <c r="C61" s="171"/>
      <c r="D61" s="172" t="s">
        <v>2104</v>
      </c>
      <c r="E61" s="173"/>
      <c r="F61" s="173"/>
      <c r="G61" s="173"/>
      <c r="H61" s="173"/>
      <c r="I61" s="174"/>
      <c r="J61" s="175">
        <f>J83</f>
        <v>0</v>
      </c>
      <c r="K61" s="171"/>
      <c r="L61" s="176"/>
    </row>
    <row r="62" s="1" customFormat="1" ht="21.84" customHeight="1">
      <c r="B62" s="37"/>
      <c r="C62" s="38"/>
      <c r="D62" s="38"/>
      <c r="E62" s="38"/>
      <c r="F62" s="38"/>
      <c r="G62" s="38"/>
      <c r="H62" s="38"/>
      <c r="I62" s="129"/>
      <c r="J62" s="38"/>
      <c r="K62" s="38"/>
      <c r="L62" s="42"/>
    </row>
    <row r="63" s="1" customFormat="1" ht="6.96" customHeight="1">
      <c r="B63" s="56"/>
      <c r="C63" s="57"/>
      <c r="D63" s="57"/>
      <c r="E63" s="57"/>
      <c r="F63" s="57"/>
      <c r="G63" s="57"/>
      <c r="H63" s="57"/>
      <c r="I63" s="153"/>
      <c r="J63" s="57"/>
      <c r="K63" s="57"/>
      <c r="L63" s="42"/>
    </row>
    <row r="67" s="1" customFormat="1" ht="6.96" customHeight="1">
      <c r="B67" s="58"/>
      <c r="C67" s="59"/>
      <c r="D67" s="59"/>
      <c r="E67" s="59"/>
      <c r="F67" s="59"/>
      <c r="G67" s="59"/>
      <c r="H67" s="59"/>
      <c r="I67" s="156"/>
      <c r="J67" s="59"/>
      <c r="K67" s="59"/>
      <c r="L67" s="42"/>
    </row>
    <row r="68" s="1" customFormat="1" ht="24.96" customHeight="1">
      <c r="B68" s="37"/>
      <c r="C68" s="22" t="s">
        <v>151</v>
      </c>
      <c r="D68" s="38"/>
      <c r="E68" s="38"/>
      <c r="F68" s="38"/>
      <c r="G68" s="38"/>
      <c r="H68" s="38"/>
      <c r="I68" s="129"/>
      <c r="J68" s="38"/>
      <c r="K68" s="38"/>
      <c r="L68" s="42"/>
    </row>
    <row r="69" s="1" customFormat="1" ht="6.96" customHeight="1">
      <c r="B69" s="37"/>
      <c r="C69" s="38"/>
      <c r="D69" s="38"/>
      <c r="E69" s="38"/>
      <c r="F69" s="38"/>
      <c r="G69" s="38"/>
      <c r="H69" s="38"/>
      <c r="I69" s="129"/>
      <c r="J69" s="38"/>
      <c r="K69" s="38"/>
      <c r="L69" s="42"/>
    </row>
    <row r="70" s="1" customFormat="1" ht="12" customHeight="1">
      <c r="B70" s="37"/>
      <c r="C70" s="31" t="s">
        <v>16</v>
      </c>
      <c r="D70" s="38"/>
      <c r="E70" s="38"/>
      <c r="F70" s="38"/>
      <c r="G70" s="38"/>
      <c r="H70" s="38"/>
      <c r="I70" s="129"/>
      <c r="J70" s="38"/>
      <c r="K70" s="38"/>
      <c r="L70" s="42"/>
    </row>
    <row r="71" s="1" customFormat="1" ht="16.5" customHeight="1">
      <c r="B71" s="37"/>
      <c r="C71" s="38"/>
      <c r="D71" s="38"/>
      <c r="E71" s="157" t="str">
        <f>E7</f>
        <v>Stodská nemocnice,Stav.úpravy oddělení následné péče (LDN), 2.ETAPA západní křídlo jižního traktu</v>
      </c>
      <c r="F71" s="31"/>
      <c r="G71" s="31"/>
      <c r="H71" s="31"/>
      <c r="I71" s="129"/>
      <c r="J71" s="38"/>
      <c r="K71" s="38"/>
      <c r="L71" s="42"/>
    </row>
    <row r="72" s="1" customFormat="1" ht="12" customHeight="1">
      <c r="B72" s="37"/>
      <c r="C72" s="31" t="s">
        <v>117</v>
      </c>
      <c r="D72" s="38"/>
      <c r="E72" s="38"/>
      <c r="F72" s="38"/>
      <c r="G72" s="38"/>
      <c r="H72" s="38"/>
      <c r="I72" s="129"/>
      <c r="J72" s="38"/>
      <c r="K72" s="38"/>
      <c r="L72" s="42"/>
    </row>
    <row r="73" s="1" customFormat="1" ht="16.5" customHeight="1">
      <c r="B73" s="37"/>
      <c r="C73" s="38"/>
      <c r="D73" s="38"/>
      <c r="E73" s="63" t="str">
        <f>E9</f>
        <v>Masn0609 - Přepravní systém pacientů</v>
      </c>
      <c r="F73" s="38"/>
      <c r="G73" s="38"/>
      <c r="H73" s="38"/>
      <c r="I73" s="129"/>
      <c r="J73" s="38"/>
      <c r="K73" s="38"/>
      <c r="L73" s="42"/>
    </row>
    <row r="74" s="1" customFormat="1" ht="6.96" customHeight="1">
      <c r="B74" s="37"/>
      <c r="C74" s="38"/>
      <c r="D74" s="38"/>
      <c r="E74" s="38"/>
      <c r="F74" s="38"/>
      <c r="G74" s="38"/>
      <c r="H74" s="38"/>
      <c r="I74" s="129"/>
      <c r="J74" s="38"/>
      <c r="K74" s="38"/>
      <c r="L74" s="42"/>
    </row>
    <row r="75" s="1" customFormat="1" ht="12" customHeight="1">
      <c r="B75" s="37"/>
      <c r="C75" s="31" t="s">
        <v>21</v>
      </c>
      <c r="D75" s="38"/>
      <c r="E75" s="38"/>
      <c r="F75" s="26" t="str">
        <f>F12</f>
        <v xml:space="preserve"> </v>
      </c>
      <c r="G75" s="38"/>
      <c r="H75" s="38"/>
      <c r="I75" s="131" t="s">
        <v>23</v>
      </c>
      <c r="J75" s="66" t="str">
        <f>IF(J12="","",J12)</f>
        <v>2. 8. 2019</v>
      </c>
      <c r="K75" s="38"/>
      <c r="L75" s="42"/>
    </row>
    <row r="76" s="1" customFormat="1" ht="6.96" customHeight="1">
      <c r="B76" s="37"/>
      <c r="C76" s="38"/>
      <c r="D76" s="38"/>
      <c r="E76" s="38"/>
      <c r="F76" s="38"/>
      <c r="G76" s="38"/>
      <c r="H76" s="38"/>
      <c r="I76" s="129"/>
      <c r="J76" s="38"/>
      <c r="K76" s="38"/>
      <c r="L76" s="42"/>
    </row>
    <row r="77" s="1" customFormat="1" ht="24.9" customHeight="1">
      <c r="B77" s="37"/>
      <c r="C77" s="31" t="s">
        <v>25</v>
      </c>
      <c r="D77" s="38"/>
      <c r="E77" s="38"/>
      <c r="F77" s="26" t="str">
        <f>E15</f>
        <v>Stodská nemocnice a.s.</v>
      </c>
      <c r="G77" s="38"/>
      <c r="H77" s="38"/>
      <c r="I77" s="131" t="s">
        <v>31</v>
      </c>
      <c r="J77" s="35" t="str">
        <f>E21</f>
        <v>Mastný-architektonicko projektová kancelář</v>
      </c>
      <c r="K77" s="38"/>
      <c r="L77" s="42"/>
    </row>
    <row r="78" s="1" customFormat="1" ht="13.65" customHeight="1">
      <c r="B78" s="37"/>
      <c r="C78" s="31" t="s">
        <v>29</v>
      </c>
      <c r="D78" s="38"/>
      <c r="E78" s="38"/>
      <c r="F78" s="26" t="str">
        <f>IF(E18="","",E18)</f>
        <v>Vyplň údaj</v>
      </c>
      <c r="G78" s="38"/>
      <c r="H78" s="38"/>
      <c r="I78" s="131" t="s">
        <v>34</v>
      </c>
      <c r="J78" s="35" t="str">
        <f>E24</f>
        <v>Straka</v>
      </c>
      <c r="K78" s="38"/>
      <c r="L78" s="42"/>
    </row>
    <row r="79" s="1" customFormat="1" ht="10.32" customHeight="1">
      <c r="B79" s="37"/>
      <c r="C79" s="38"/>
      <c r="D79" s="38"/>
      <c r="E79" s="38"/>
      <c r="F79" s="38"/>
      <c r="G79" s="38"/>
      <c r="H79" s="38"/>
      <c r="I79" s="129"/>
      <c r="J79" s="38"/>
      <c r="K79" s="38"/>
      <c r="L79" s="42"/>
    </row>
    <row r="80" s="9" customFormat="1" ht="29.28" customHeight="1">
      <c r="B80" s="177"/>
      <c r="C80" s="178" t="s">
        <v>152</v>
      </c>
      <c r="D80" s="179" t="s">
        <v>57</v>
      </c>
      <c r="E80" s="179" t="s">
        <v>53</v>
      </c>
      <c r="F80" s="179" t="s">
        <v>54</v>
      </c>
      <c r="G80" s="179" t="s">
        <v>153</v>
      </c>
      <c r="H80" s="179" t="s">
        <v>154</v>
      </c>
      <c r="I80" s="180" t="s">
        <v>155</v>
      </c>
      <c r="J80" s="179" t="s">
        <v>121</v>
      </c>
      <c r="K80" s="181" t="s">
        <v>156</v>
      </c>
      <c r="L80" s="182"/>
      <c r="M80" s="86" t="s">
        <v>19</v>
      </c>
      <c r="N80" s="87" t="s">
        <v>42</v>
      </c>
      <c r="O80" s="87" t="s">
        <v>157</v>
      </c>
      <c r="P80" s="87" t="s">
        <v>158</v>
      </c>
      <c r="Q80" s="87" t="s">
        <v>159</v>
      </c>
      <c r="R80" s="87" t="s">
        <v>160</v>
      </c>
      <c r="S80" s="87" t="s">
        <v>161</v>
      </c>
      <c r="T80" s="88" t="s">
        <v>162</v>
      </c>
    </row>
    <row r="81" s="1" customFormat="1" ht="22.8" customHeight="1">
      <c r="B81" s="37"/>
      <c r="C81" s="93" t="s">
        <v>163</v>
      </c>
      <c r="D81" s="38"/>
      <c r="E81" s="38"/>
      <c r="F81" s="38"/>
      <c r="G81" s="38"/>
      <c r="H81" s="38"/>
      <c r="I81" s="129"/>
      <c r="J81" s="183">
        <f>BK81</f>
        <v>0</v>
      </c>
      <c r="K81" s="38"/>
      <c r="L81" s="42"/>
      <c r="M81" s="89"/>
      <c r="N81" s="90"/>
      <c r="O81" s="90"/>
      <c r="P81" s="184">
        <f>P82</f>
        <v>0</v>
      </c>
      <c r="Q81" s="90"/>
      <c r="R81" s="184">
        <f>R82</f>
        <v>0.00014999999999999999</v>
      </c>
      <c r="S81" s="90"/>
      <c r="T81" s="185">
        <f>T82</f>
        <v>0</v>
      </c>
      <c r="AT81" s="16" t="s">
        <v>71</v>
      </c>
      <c r="AU81" s="16" t="s">
        <v>122</v>
      </c>
      <c r="BK81" s="186">
        <f>BK82</f>
        <v>0</v>
      </c>
    </row>
    <row r="82" s="10" customFormat="1" ht="25.92" customHeight="1">
      <c r="B82" s="187"/>
      <c r="C82" s="188"/>
      <c r="D82" s="189" t="s">
        <v>71</v>
      </c>
      <c r="E82" s="190" t="s">
        <v>1057</v>
      </c>
      <c r="F82" s="190" t="s">
        <v>1058</v>
      </c>
      <c r="G82" s="188"/>
      <c r="H82" s="188"/>
      <c r="I82" s="191"/>
      <c r="J82" s="192">
        <f>BK82</f>
        <v>0</v>
      </c>
      <c r="K82" s="188"/>
      <c r="L82" s="193"/>
      <c r="M82" s="194"/>
      <c r="N82" s="195"/>
      <c r="O82" s="195"/>
      <c r="P82" s="196">
        <f>P83</f>
        <v>0</v>
      </c>
      <c r="Q82" s="195"/>
      <c r="R82" s="196">
        <f>R83</f>
        <v>0.00014999999999999999</v>
      </c>
      <c r="S82" s="195"/>
      <c r="T82" s="197">
        <f>T83</f>
        <v>0</v>
      </c>
      <c r="AR82" s="198" t="s">
        <v>82</v>
      </c>
      <c r="AT82" s="199" t="s">
        <v>71</v>
      </c>
      <c r="AU82" s="199" t="s">
        <v>72</v>
      </c>
      <c r="AY82" s="198" t="s">
        <v>166</v>
      </c>
      <c r="BK82" s="200">
        <f>BK83</f>
        <v>0</v>
      </c>
    </row>
    <row r="83" s="10" customFormat="1" ht="22.8" customHeight="1">
      <c r="B83" s="187"/>
      <c r="C83" s="188"/>
      <c r="D83" s="189" t="s">
        <v>71</v>
      </c>
      <c r="E83" s="201" t="s">
        <v>1702</v>
      </c>
      <c r="F83" s="201" t="s">
        <v>2105</v>
      </c>
      <c r="G83" s="188"/>
      <c r="H83" s="188"/>
      <c r="I83" s="191"/>
      <c r="J83" s="202">
        <f>BK83</f>
        <v>0</v>
      </c>
      <c r="K83" s="188"/>
      <c r="L83" s="193"/>
      <c r="M83" s="194"/>
      <c r="N83" s="195"/>
      <c r="O83" s="195"/>
      <c r="P83" s="196">
        <f>SUM(P84:P85)</f>
        <v>0</v>
      </c>
      <c r="Q83" s="195"/>
      <c r="R83" s="196">
        <f>SUM(R84:R85)</f>
        <v>0.00014999999999999999</v>
      </c>
      <c r="S83" s="195"/>
      <c r="T83" s="197">
        <f>SUM(T84:T85)</f>
        <v>0</v>
      </c>
      <c r="AR83" s="198" t="s">
        <v>82</v>
      </c>
      <c r="AT83" s="199" t="s">
        <v>71</v>
      </c>
      <c r="AU83" s="199" t="s">
        <v>80</v>
      </c>
      <c r="AY83" s="198" t="s">
        <v>166</v>
      </c>
      <c r="BK83" s="200">
        <f>SUM(BK84:BK85)</f>
        <v>0</v>
      </c>
    </row>
    <row r="84" s="1" customFormat="1" ht="16.5" customHeight="1">
      <c r="B84" s="37"/>
      <c r="C84" s="203" t="s">
        <v>80</v>
      </c>
      <c r="D84" s="203" t="s">
        <v>168</v>
      </c>
      <c r="E84" s="204" t="s">
        <v>2106</v>
      </c>
      <c r="F84" s="205" t="s">
        <v>2105</v>
      </c>
      <c r="G84" s="206" t="s">
        <v>251</v>
      </c>
      <c r="H84" s="207">
        <v>1</v>
      </c>
      <c r="I84" s="208"/>
      <c r="J84" s="209">
        <f>ROUND(I84*H84,2)</f>
        <v>0</v>
      </c>
      <c r="K84" s="205" t="s">
        <v>19</v>
      </c>
      <c r="L84" s="42"/>
      <c r="M84" s="210" t="s">
        <v>19</v>
      </c>
      <c r="N84" s="211" t="s">
        <v>43</v>
      </c>
      <c r="O84" s="78"/>
      <c r="P84" s="212">
        <f>O84*H84</f>
        <v>0</v>
      </c>
      <c r="Q84" s="212">
        <v>0.00014999999999999999</v>
      </c>
      <c r="R84" s="212">
        <f>Q84*H84</f>
        <v>0.00014999999999999999</v>
      </c>
      <c r="S84" s="212">
        <v>0</v>
      </c>
      <c r="T84" s="213">
        <f>S84*H84</f>
        <v>0</v>
      </c>
      <c r="AR84" s="16" t="s">
        <v>267</v>
      </c>
      <c r="AT84" s="16" t="s">
        <v>168</v>
      </c>
      <c r="AU84" s="16" t="s">
        <v>82</v>
      </c>
      <c r="AY84" s="16" t="s">
        <v>166</v>
      </c>
      <c r="BE84" s="214">
        <f>IF(N84="základní",J84,0)</f>
        <v>0</v>
      </c>
      <c r="BF84" s="214">
        <f>IF(N84="snížená",J84,0)</f>
        <v>0</v>
      </c>
      <c r="BG84" s="214">
        <f>IF(N84="zákl. přenesená",J84,0)</f>
        <v>0</v>
      </c>
      <c r="BH84" s="214">
        <f>IF(N84="sníž. přenesená",J84,0)</f>
        <v>0</v>
      </c>
      <c r="BI84" s="214">
        <f>IF(N84="nulová",J84,0)</f>
        <v>0</v>
      </c>
      <c r="BJ84" s="16" t="s">
        <v>80</v>
      </c>
      <c r="BK84" s="214">
        <f>ROUND(I84*H84,2)</f>
        <v>0</v>
      </c>
      <c r="BL84" s="16" t="s">
        <v>267</v>
      </c>
      <c r="BM84" s="16" t="s">
        <v>2107</v>
      </c>
    </row>
    <row r="85" s="1" customFormat="1">
      <c r="B85" s="37"/>
      <c r="C85" s="38"/>
      <c r="D85" s="215" t="s">
        <v>175</v>
      </c>
      <c r="E85" s="38"/>
      <c r="F85" s="216" t="s">
        <v>2108</v>
      </c>
      <c r="G85" s="38"/>
      <c r="H85" s="38"/>
      <c r="I85" s="129"/>
      <c r="J85" s="38"/>
      <c r="K85" s="38"/>
      <c r="L85" s="42"/>
      <c r="M85" s="260"/>
      <c r="N85" s="261"/>
      <c r="O85" s="261"/>
      <c r="P85" s="261"/>
      <c r="Q85" s="261"/>
      <c r="R85" s="261"/>
      <c r="S85" s="261"/>
      <c r="T85" s="262"/>
      <c r="AT85" s="16" t="s">
        <v>175</v>
      </c>
      <c r="AU85" s="16" t="s">
        <v>82</v>
      </c>
    </row>
    <row r="86" s="1" customFormat="1" ht="6.96" customHeight="1">
      <c r="B86" s="56"/>
      <c r="C86" s="57"/>
      <c r="D86" s="57"/>
      <c r="E86" s="57"/>
      <c r="F86" s="57"/>
      <c r="G86" s="57"/>
      <c r="H86" s="57"/>
      <c r="I86" s="153"/>
      <c r="J86" s="57"/>
      <c r="K86" s="57"/>
      <c r="L86" s="42"/>
    </row>
  </sheetData>
  <sheetProtection sheet="1" autoFilter="0" formatColumns="0" formatRows="0" objects="1" scenarios="1" spinCount="100000" saltValue="lzj4gDseGWaYBE6z7sPULP7dnBv9dZu6iTf2dkvQkvJrl7f0MQiwlGFTTsyx7+cpBAJScYitDkcPcj48eD8JPw==" hashValue="XQca0SUbPPn0p/JCI2BzLRtnld7y0BhcRcvNO3k1zje1sCUKiaxO/hUBvgUISV6QcrXzBTpZbzoBlFsZGdbY9A==" algorithmName="SHA-512" password="CC35"/>
  <autoFilter ref="C80:K8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2"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6" t="s">
        <v>109</v>
      </c>
    </row>
    <row r="3" ht="6.96" customHeight="1">
      <c r="B3" s="123"/>
      <c r="C3" s="124"/>
      <c r="D3" s="124"/>
      <c r="E3" s="124"/>
      <c r="F3" s="124"/>
      <c r="G3" s="124"/>
      <c r="H3" s="124"/>
      <c r="I3" s="125"/>
      <c r="J3" s="124"/>
      <c r="K3" s="124"/>
      <c r="L3" s="19"/>
      <c r="AT3" s="16" t="s">
        <v>82</v>
      </c>
    </row>
    <row r="4" ht="24.96" customHeight="1">
      <c r="B4" s="19"/>
      <c r="D4" s="126" t="s">
        <v>116</v>
      </c>
      <c r="L4" s="19"/>
      <c r="M4" s="23" t="s">
        <v>10</v>
      </c>
      <c r="AT4" s="16" t="s">
        <v>4</v>
      </c>
    </row>
    <row r="5" ht="6.96" customHeight="1">
      <c r="B5" s="19"/>
      <c r="L5" s="19"/>
    </row>
    <row r="6" ht="12" customHeight="1">
      <c r="B6" s="19"/>
      <c r="D6" s="127" t="s">
        <v>16</v>
      </c>
      <c r="L6" s="19"/>
    </row>
    <row r="7" ht="16.5" customHeight="1">
      <c r="B7" s="19"/>
      <c r="E7" s="128" t="str">
        <f>'Rekapitulace stavby'!K6</f>
        <v>Stodská nemocnice,Stav.úpravy oddělení následné péče (LDN), 2.ETAPA západní křídlo jižního traktu</v>
      </c>
      <c r="F7" s="127"/>
      <c r="G7" s="127"/>
      <c r="H7" s="127"/>
      <c r="L7" s="19"/>
    </row>
    <row r="8" s="1" customFormat="1" ht="12" customHeight="1">
      <c r="B8" s="42"/>
      <c r="D8" s="127" t="s">
        <v>117</v>
      </c>
      <c r="I8" s="129"/>
      <c r="L8" s="42"/>
    </row>
    <row r="9" s="1" customFormat="1" ht="36.96" customHeight="1">
      <c r="B9" s="42"/>
      <c r="E9" s="130" t="s">
        <v>2109</v>
      </c>
      <c r="F9" s="1"/>
      <c r="G9" s="1"/>
      <c r="H9" s="1"/>
      <c r="I9" s="129"/>
      <c r="L9" s="42"/>
    </row>
    <row r="10" s="1" customFormat="1">
      <c r="B10" s="42"/>
      <c r="I10" s="129"/>
      <c r="L10" s="42"/>
    </row>
    <row r="11" s="1" customFormat="1" ht="12" customHeight="1">
      <c r="B11" s="42"/>
      <c r="D11" s="127" t="s">
        <v>18</v>
      </c>
      <c r="F11" s="16" t="s">
        <v>19</v>
      </c>
      <c r="I11" s="131" t="s">
        <v>20</v>
      </c>
      <c r="J11" s="16" t="s">
        <v>19</v>
      </c>
      <c r="L11" s="42"/>
    </row>
    <row r="12" s="1" customFormat="1" ht="12" customHeight="1">
      <c r="B12" s="42"/>
      <c r="D12" s="127" t="s">
        <v>21</v>
      </c>
      <c r="F12" s="16" t="s">
        <v>22</v>
      </c>
      <c r="I12" s="131" t="s">
        <v>23</v>
      </c>
      <c r="J12" s="132" t="str">
        <f>'Rekapitulace stavby'!AN8</f>
        <v>2. 8. 2019</v>
      </c>
      <c r="L12" s="42"/>
    </row>
    <row r="13" s="1" customFormat="1" ht="10.8" customHeight="1">
      <c r="B13" s="42"/>
      <c r="I13" s="129"/>
      <c r="L13" s="42"/>
    </row>
    <row r="14" s="1" customFormat="1" ht="12" customHeight="1">
      <c r="B14" s="42"/>
      <c r="D14" s="127" t="s">
        <v>25</v>
      </c>
      <c r="I14" s="131" t="s">
        <v>26</v>
      </c>
      <c r="J14" s="16" t="s">
        <v>19</v>
      </c>
      <c r="L14" s="42"/>
    </row>
    <row r="15" s="1" customFormat="1" ht="18" customHeight="1">
      <c r="B15" s="42"/>
      <c r="E15" s="16" t="s">
        <v>27</v>
      </c>
      <c r="I15" s="131" t="s">
        <v>28</v>
      </c>
      <c r="J15" s="16" t="s">
        <v>19</v>
      </c>
      <c r="L15" s="42"/>
    </row>
    <row r="16" s="1" customFormat="1" ht="6.96" customHeight="1">
      <c r="B16" s="42"/>
      <c r="I16" s="129"/>
      <c r="L16" s="42"/>
    </row>
    <row r="17" s="1" customFormat="1" ht="12" customHeight="1">
      <c r="B17" s="42"/>
      <c r="D17" s="127" t="s">
        <v>29</v>
      </c>
      <c r="I17" s="131" t="s">
        <v>26</v>
      </c>
      <c r="J17" s="32" t="str">
        <f>'Rekapitulace stavby'!AN13</f>
        <v>Vyplň údaj</v>
      </c>
      <c r="L17" s="42"/>
    </row>
    <row r="18" s="1" customFormat="1" ht="18" customHeight="1">
      <c r="B18" s="42"/>
      <c r="E18" s="32" t="str">
        <f>'Rekapitulace stavby'!E14</f>
        <v>Vyplň údaj</v>
      </c>
      <c r="F18" s="16"/>
      <c r="G18" s="16"/>
      <c r="H18" s="16"/>
      <c r="I18" s="131" t="s">
        <v>28</v>
      </c>
      <c r="J18" s="32" t="str">
        <f>'Rekapitulace stavby'!AN14</f>
        <v>Vyplň údaj</v>
      </c>
      <c r="L18" s="42"/>
    </row>
    <row r="19" s="1" customFormat="1" ht="6.96" customHeight="1">
      <c r="B19" s="42"/>
      <c r="I19" s="129"/>
      <c r="L19" s="42"/>
    </row>
    <row r="20" s="1" customFormat="1" ht="12" customHeight="1">
      <c r="B20" s="42"/>
      <c r="D20" s="127" t="s">
        <v>31</v>
      </c>
      <c r="I20" s="131" t="s">
        <v>26</v>
      </c>
      <c r="J20" s="16" t="s">
        <v>19</v>
      </c>
      <c r="L20" s="42"/>
    </row>
    <row r="21" s="1" customFormat="1" ht="18" customHeight="1">
      <c r="B21" s="42"/>
      <c r="E21" s="16" t="s">
        <v>32</v>
      </c>
      <c r="I21" s="131" t="s">
        <v>28</v>
      </c>
      <c r="J21" s="16" t="s">
        <v>19</v>
      </c>
      <c r="L21" s="42"/>
    </row>
    <row r="22" s="1" customFormat="1" ht="6.96" customHeight="1">
      <c r="B22" s="42"/>
      <c r="I22" s="129"/>
      <c r="L22" s="42"/>
    </row>
    <row r="23" s="1" customFormat="1" ht="12" customHeight="1">
      <c r="B23" s="42"/>
      <c r="D23" s="127" t="s">
        <v>34</v>
      </c>
      <c r="I23" s="131" t="s">
        <v>26</v>
      </c>
      <c r="J23" s="16" t="s">
        <v>19</v>
      </c>
      <c r="L23" s="42"/>
    </row>
    <row r="24" s="1" customFormat="1" ht="18" customHeight="1">
      <c r="B24" s="42"/>
      <c r="E24" s="16" t="s">
        <v>35</v>
      </c>
      <c r="I24" s="131" t="s">
        <v>28</v>
      </c>
      <c r="J24" s="16" t="s">
        <v>19</v>
      </c>
      <c r="L24" s="42"/>
    </row>
    <row r="25" s="1" customFormat="1" ht="6.96" customHeight="1">
      <c r="B25" s="42"/>
      <c r="I25" s="129"/>
      <c r="L25" s="42"/>
    </row>
    <row r="26" s="1" customFormat="1" ht="12" customHeight="1">
      <c r="B26" s="42"/>
      <c r="D26" s="127" t="s">
        <v>36</v>
      </c>
      <c r="I26" s="129"/>
      <c r="L26" s="42"/>
    </row>
    <row r="27" s="6" customFormat="1" ht="16.5" customHeight="1">
      <c r="B27" s="133"/>
      <c r="E27" s="134" t="s">
        <v>19</v>
      </c>
      <c r="F27" s="134"/>
      <c r="G27" s="134"/>
      <c r="H27" s="134"/>
      <c r="I27" s="135"/>
      <c r="L27" s="133"/>
    </row>
    <row r="28" s="1" customFormat="1" ht="6.96" customHeight="1">
      <c r="B28" s="42"/>
      <c r="I28" s="129"/>
      <c r="L28" s="42"/>
    </row>
    <row r="29" s="1" customFormat="1" ht="6.96" customHeight="1">
      <c r="B29" s="42"/>
      <c r="D29" s="70"/>
      <c r="E29" s="70"/>
      <c r="F29" s="70"/>
      <c r="G29" s="70"/>
      <c r="H29" s="70"/>
      <c r="I29" s="136"/>
      <c r="J29" s="70"/>
      <c r="K29" s="70"/>
      <c r="L29" s="42"/>
    </row>
    <row r="30" s="1" customFormat="1" ht="25.44" customHeight="1">
      <c r="B30" s="42"/>
      <c r="D30" s="137" t="s">
        <v>38</v>
      </c>
      <c r="I30" s="129"/>
      <c r="J30" s="138">
        <f>ROUND(J84, 2)</f>
        <v>0</v>
      </c>
      <c r="L30" s="42"/>
    </row>
    <row r="31" s="1" customFormat="1" ht="6.96" customHeight="1">
      <c r="B31" s="42"/>
      <c r="D31" s="70"/>
      <c r="E31" s="70"/>
      <c r="F31" s="70"/>
      <c r="G31" s="70"/>
      <c r="H31" s="70"/>
      <c r="I31" s="136"/>
      <c r="J31" s="70"/>
      <c r="K31" s="70"/>
      <c r="L31" s="42"/>
    </row>
    <row r="32" s="1" customFormat="1" ht="14.4" customHeight="1">
      <c r="B32" s="42"/>
      <c r="F32" s="139" t="s">
        <v>40</v>
      </c>
      <c r="I32" s="140" t="s">
        <v>39</v>
      </c>
      <c r="J32" s="139" t="s">
        <v>41</v>
      </c>
      <c r="L32" s="42"/>
    </row>
    <row r="33" s="1" customFormat="1" ht="14.4" customHeight="1">
      <c r="B33" s="42"/>
      <c r="D33" s="127" t="s">
        <v>42</v>
      </c>
      <c r="E33" s="127" t="s">
        <v>43</v>
      </c>
      <c r="F33" s="141">
        <f>ROUND((SUM(BE84:BE126)),  2)</f>
        <v>0</v>
      </c>
      <c r="I33" s="142">
        <v>0.20999999999999999</v>
      </c>
      <c r="J33" s="141">
        <f>ROUND(((SUM(BE84:BE126))*I33),  2)</f>
        <v>0</v>
      </c>
      <c r="L33" s="42"/>
    </row>
    <row r="34" s="1" customFormat="1" ht="14.4" customHeight="1">
      <c r="B34" s="42"/>
      <c r="E34" s="127" t="s">
        <v>44</v>
      </c>
      <c r="F34" s="141">
        <f>ROUND((SUM(BF84:BF126)),  2)</f>
        <v>0</v>
      </c>
      <c r="I34" s="142">
        <v>0.14999999999999999</v>
      </c>
      <c r="J34" s="141">
        <f>ROUND(((SUM(BF84:BF126))*I34),  2)</f>
        <v>0</v>
      </c>
      <c r="L34" s="42"/>
    </row>
    <row r="35" hidden="1" s="1" customFormat="1" ht="14.4" customHeight="1">
      <c r="B35" s="42"/>
      <c r="E35" s="127" t="s">
        <v>45</v>
      </c>
      <c r="F35" s="141">
        <f>ROUND((SUM(BG84:BG126)),  2)</f>
        <v>0</v>
      </c>
      <c r="I35" s="142">
        <v>0.20999999999999999</v>
      </c>
      <c r="J35" s="141">
        <f>0</f>
        <v>0</v>
      </c>
      <c r="L35" s="42"/>
    </row>
    <row r="36" hidden="1" s="1" customFormat="1" ht="14.4" customHeight="1">
      <c r="B36" s="42"/>
      <c r="E36" s="127" t="s">
        <v>46</v>
      </c>
      <c r="F36" s="141">
        <f>ROUND((SUM(BH84:BH126)),  2)</f>
        <v>0</v>
      </c>
      <c r="I36" s="142">
        <v>0.14999999999999999</v>
      </c>
      <c r="J36" s="141">
        <f>0</f>
        <v>0</v>
      </c>
      <c r="L36" s="42"/>
    </row>
    <row r="37" hidden="1" s="1" customFormat="1" ht="14.4" customHeight="1">
      <c r="B37" s="42"/>
      <c r="E37" s="127" t="s">
        <v>47</v>
      </c>
      <c r="F37" s="141">
        <f>ROUND((SUM(BI84:BI126)),  2)</f>
        <v>0</v>
      </c>
      <c r="I37" s="142">
        <v>0</v>
      </c>
      <c r="J37" s="141">
        <f>0</f>
        <v>0</v>
      </c>
      <c r="L37" s="42"/>
    </row>
    <row r="38" s="1" customFormat="1" ht="6.96" customHeight="1">
      <c r="B38" s="42"/>
      <c r="I38" s="129"/>
      <c r="L38" s="42"/>
    </row>
    <row r="39" s="1" customFormat="1" ht="25.44" customHeight="1">
      <c r="B39" s="42"/>
      <c r="C39" s="143"/>
      <c r="D39" s="144" t="s">
        <v>48</v>
      </c>
      <c r="E39" s="145"/>
      <c r="F39" s="145"/>
      <c r="G39" s="146" t="s">
        <v>49</v>
      </c>
      <c r="H39" s="147" t="s">
        <v>50</v>
      </c>
      <c r="I39" s="148"/>
      <c r="J39" s="149">
        <f>SUM(J30:J37)</f>
        <v>0</v>
      </c>
      <c r="K39" s="150"/>
      <c r="L39" s="42"/>
    </row>
    <row r="40" s="1" customFormat="1" ht="14.4" customHeight="1">
      <c r="B40" s="151"/>
      <c r="C40" s="152"/>
      <c r="D40" s="152"/>
      <c r="E40" s="152"/>
      <c r="F40" s="152"/>
      <c r="G40" s="152"/>
      <c r="H40" s="152"/>
      <c r="I40" s="153"/>
      <c r="J40" s="152"/>
      <c r="K40" s="152"/>
      <c r="L40" s="42"/>
    </row>
    <row r="44" s="1" customFormat="1" ht="6.96" customHeight="1">
      <c r="B44" s="154"/>
      <c r="C44" s="155"/>
      <c r="D44" s="155"/>
      <c r="E44" s="155"/>
      <c r="F44" s="155"/>
      <c r="G44" s="155"/>
      <c r="H44" s="155"/>
      <c r="I44" s="156"/>
      <c r="J44" s="155"/>
      <c r="K44" s="155"/>
      <c r="L44" s="42"/>
    </row>
    <row r="45" s="1" customFormat="1" ht="24.96" customHeight="1">
      <c r="B45" s="37"/>
      <c r="C45" s="22" t="s">
        <v>119</v>
      </c>
      <c r="D45" s="38"/>
      <c r="E45" s="38"/>
      <c r="F45" s="38"/>
      <c r="G45" s="38"/>
      <c r="H45" s="38"/>
      <c r="I45" s="129"/>
      <c r="J45" s="38"/>
      <c r="K45" s="38"/>
      <c r="L45" s="42"/>
    </row>
    <row r="46" s="1" customFormat="1" ht="6.96" customHeight="1">
      <c r="B46" s="37"/>
      <c r="C46" s="38"/>
      <c r="D46" s="38"/>
      <c r="E46" s="38"/>
      <c r="F46" s="38"/>
      <c r="G46" s="38"/>
      <c r="H46" s="38"/>
      <c r="I46" s="129"/>
      <c r="J46" s="38"/>
      <c r="K46" s="38"/>
      <c r="L46" s="42"/>
    </row>
    <row r="47" s="1" customFormat="1" ht="12" customHeight="1">
      <c r="B47" s="37"/>
      <c r="C47" s="31" t="s">
        <v>16</v>
      </c>
      <c r="D47" s="38"/>
      <c r="E47" s="38"/>
      <c r="F47" s="38"/>
      <c r="G47" s="38"/>
      <c r="H47" s="38"/>
      <c r="I47" s="129"/>
      <c r="J47" s="38"/>
      <c r="K47" s="38"/>
      <c r="L47" s="42"/>
    </row>
    <row r="48" s="1" customFormat="1" ht="16.5" customHeight="1">
      <c r="B48" s="37"/>
      <c r="C48" s="38"/>
      <c r="D48" s="38"/>
      <c r="E48" s="157" t="str">
        <f>E7</f>
        <v>Stodská nemocnice,Stav.úpravy oddělení následné péče (LDN), 2.ETAPA západní křídlo jižního traktu</v>
      </c>
      <c r="F48" s="31"/>
      <c r="G48" s="31"/>
      <c r="H48" s="31"/>
      <c r="I48" s="129"/>
      <c r="J48" s="38"/>
      <c r="K48" s="38"/>
      <c r="L48" s="42"/>
    </row>
    <row r="49" s="1" customFormat="1" ht="12" customHeight="1">
      <c r="B49" s="37"/>
      <c r="C49" s="31" t="s">
        <v>117</v>
      </c>
      <c r="D49" s="38"/>
      <c r="E49" s="38"/>
      <c r="F49" s="38"/>
      <c r="G49" s="38"/>
      <c r="H49" s="38"/>
      <c r="I49" s="129"/>
      <c r="J49" s="38"/>
      <c r="K49" s="38"/>
      <c r="L49" s="42"/>
    </row>
    <row r="50" s="1" customFormat="1" ht="16.5" customHeight="1">
      <c r="B50" s="37"/>
      <c r="C50" s="38"/>
      <c r="D50" s="38"/>
      <c r="E50" s="63" t="str">
        <f>E9</f>
        <v>Masn0610 - Výměna ležatého potrubí - ZTI</v>
      </c>
      <c r="F50" s="38"/>
      <c r="G50" s="38"/>
      <c r="H50" s="38"/>
      <c r="I50" s="129"/>
      <c r="J50" s="38"/>
      <c r="K50" s="38"/>
      <c r="L50" s="42"/>
    </row>
    <row r="51" s="1" customFormat="1" ht="6.96" customHeight="1">
      <c r="B51" s="37"/>
      <c r="C51" s="38"/>
      <c r="D51" s="38"/>
      <c r="E51" s="38"/>
      <c r="F51" s="38"/>
      <c r="G51" s="38"/>
      <c r="H51" s="38"/>
      <c r="I51" s="129"/>
      <c r="J51" s="38"/>
      <c r="K51" s="38"/>
      <c r="L51" s="42"/>
    </row>
    <row r="52" s="1" customFormat="1" ht="12" customHeight="1">
      <c r="B52" s="37"/>
      <c r="C52" s="31" t="s">
        <v>21</v>
      </c>
      <c r="D52" s="38"/>
      <c r="E52" s="38"/>
      <c r="F52" s="26" t="str">
        <f>F12</f>
        <v xml:space="preserve"> </v>
      </c>
      <c r="G52" s="38"/>
      <c r="H52" s="38"/>
      <c r="I52" s="131" t="s">
        <v>23</v>
      </c>
      <c r="J52" s="66" t="str">
        <f>IF(J12="","",J12)</f>
        <v>2. 8. 2019</v>
      </c>
      <c r="K52" s="38"/>
      <c r="L52" s="42"/>
    </row>
    <row r="53" s="1" customFormat="1" ht="6.96" customHeight="1">
      <c r="B53" s="37"/>
      <c r="C53" s="38"/>
      <c r="D53" s="38"/>
      <c r="E53" s="38"/>
      <c r="F53" s="38"/>
      <c r="G53" s="38"/>
      <c r="H53" s="38"/>
      <c r="I53" s="129"/>
      <c r="J53" s="38"/>
      <c r="K53" s="38"/>
      <c r="L53" s="42"/>
    </row>
    <row r="54" s="1" customFormat="1" ht="24.9" customHeight="1">
      <c r="B54" s="37"/>
      <c r="C54" s="31" t="s">
        <v>25</v>
      </c>
      <c r="D54" s="38"/>
      <c r="E54" s="38"/>
      <c r="F54" s="26" t="str">
        <f>E15</f>
        <v>Stodská nemocnice a.s.</v>
      </c>
      <c r="G54" s="38"/>
      <c r="H54" s="38"/>
      <c r="I54" s="131" t="s">
        <v>31</v>
      </c>
      <c r="J54" s="35" t="str">
        <f>E21</f>
        <v>Mastný-architektonicko projektová kancelář</v>
      </c>
      <c r="K54" s="38"/>
      <c r="L54" s="42"/>
    </row>
    <row r="55" s="1" customFormat="1" ht="13.65" customHeight="1">
      <c r="B55" s="37"/>
      <c r="C55" s="31" t="s">
        <v>29</v>
      </c>
      <c r="D55" s="38"/>
      <c r="E55" s="38"/>
      <c r="F55" s="26" t="str">
        <f>IF(E18="","",E18)</f>
        <v>Vyplň údaj</v>
      </c>
      <c r="G55" s="38"/>
      <c r="H55" s="38"/>
      <c r="I55" s="131" t="s">
        <v>34</v>
      </c>
      <c r="J55" s="35" t="str">
        <f>E24</f>
        <v>Straka</v>
      </c>
      <c r="K55" s="38"/>
      <c r="L55" s="42"/>
    </row>
    <row r="56" s="1" customFormat="1" ht="10.32" customHeight="1">
      <c r="B56" s="37"/>
      <c r="C56" s="38"/>
      <c r="D56" s="38"/>
      <c r="E56" s="38"/>
      <c r="F56" s="38"/>
      <c r="G56" s="38"/>
      <c r="H56" s="38"/>
      <c r="I56" s="129"/>
      <c r="J56" s="38"/>
      <c r="K56" s="38"/>
      <c r="L56" s="42"/>
    </row>
    <row r="57" s="1" customFormat="1" ht="29.28" customHeight="1">
      <c r="B57" s="37"/>
      <c r="C57" s="158" t="s">
        <v>120</v>
      </c>
      <c r="D57" s="159"/>
      <c r="E57" s="159"/>
      <c r="F57" s="159"/>
      <c r="G57" s="159"/>
      <c r="H57" s="159"/>
      <c r="I57" s="160"/>
      <c r="J57" s="161" t="s">
        <v>121</v>
      </c>
      <c r="K57" s="159"/>
      <c r="L57" s="42"/>
    </row>
    <row r="58" s="1" customFormat="1" ht="10.32" customHeight="1">
      <c r="B58" s="37"/>
      <c r="C58" s="38"/>
      <c r="D58" s="38"/>
      <c r="E58" s="38"/>
      <c r="F58" s="38"/>
      <c r="G58" s="38"/>
      <c r="H58" s="38"/>
      <c r="I58" s="129"/>
      <c r="J58" s="38"/>
      <c r="K58" s="38"/>
      <c r="L58" s="42"/>
    </row>
    <row r="59" s="1" customFormat="1" ht="22.8" customHeight="1">
      <c r="B59" s="37"/>
      <c r="C59" s="162" t="s">
        <v>70</v>
      </c>
      <c r="D59" s="38"/>
      <c r="E59" s="38"/>
      <c r="F59" s="38"/>
      <c r="G59" s="38"/>
      <c r="H59" s="38"/>
      <c r="I59" s="129"/>
      <c r="J59" s="96">
        <f>J84</f>
        <v>0</v>
      </c>
      <c r="K59" s="38"/>
      <c r="L59" s="42"/>
      <c r="AU59" s="16" t="s">
        <v>122</v>
      </c>
    </row>
    <row r="60" s="7" customFormat="1" ht="24.96" customHeight="1">
      <c r="B60" s="163"/>
      <c r="C60" s="164"/>
      <c r="D60" s="165" t="s">
        <v>123</v>
      </c>
      <c r="E60" s="166"/>
      <c r="F60" s="166"/>
      <c r="G60" s="166"/>
      <c r="H60" s="166"/>
      <c r="I60" s="167"/>
      <c r="J60" s="168">
        <f>J85</f>
        <v>0</v>
      </c>
      <c r="K60" s="164"/>
      <c r="L60" s="169"/>
    </row>
    <row r="61" s="8" customFormat="1" ht="19.92" customHeight="1">
      <c r="B61" s="170"/>
      <c r="C61" s="171"/>
      <c r="D61" s="172" t="s">
        <v>2110</v>
      </c>
      <c r="E61" s="173"/>
      <c r="F61" s="173"/>
      <c r="G61" s="173"/>
      <c r="H61" s="173"/>
      <c r="I61" s="174"/>
      <c r="J61" s="175">
        <f>J86</f>
        <v>0</v>
      </c>
      <c r="K61" s="171"/>
      <c r="L61" s="176"/>
    </row>
    <row r="62" s="7" customFormat="1" ht="24.96" customHeight="1">
      <c r="B62" s="163"/>
      <c r="C62" s="164"/>
      <c r="D62" s="165" t="s">
        <v>132</v>
      </c>
      <c r="E62" s="166"/>
      <c r="F62" s="166"/>
      <c r="G62" s="166"/>
      <c r="H62" s="166"/>
      <c r="I62" s="167"/>
      <c r="J62" s="168">
        <f>J88</f>
        <v>0</v>
      </c>
      <c r="K62" s="164"/>
      <c r="L62" s="169"/>
    </row>
    <row r="63" s="8" customFormat="1" ht="19.92" customHeight="1">
      <c r="B63" s="170"/>
      <c r="C63" s="171"/>
      <c r="D63" s="172" t="s">
        <v>137</v>
      </c>
      <c r="E63" s="173"/>
      <c r="F63" s="173"/>
      <c r="G63" s="173"/>
      <c r="H63" s="173"/>
      <c r="I63" s="174"/>
      <c r="J63" s="175">
        <f>J89</f>
        <v>0</v>
      </c>
      <c r="K63" s="171"/>
      <c r="L63" s="176"/>
    </row>
    <row r="64" s="8" customFormat="1" ht="19.92" customHeight="1">
      <c r="B64" s="170"/>
      <c r="C64" s="171"/>
      <c r="D64" s="172" t="s">
        <v>2111</v>
      </c>
      <c r="E64" s="173"/>
      <c r="F64" s="173"/>
      <c r="G64" s="173"/>
      <c r="H64" s="173"/>
      <c r="I64" s="174"/>
      <c r="J64" s="175">
        <f>J124</f>
        <v>0</v>
      </c>
      <c r="K64" s="171"/>
      <c r="L64" s="176"/>
    </row>
    <row r="65" s="1" customFormat="1" ht="21.84" customHeight="1">
      <c r="B65" s="37"/>
      <c r="C65" s="38"/>
      <c r="D65" s="38"/>
      <c r="E65" s="38"/>
      <c r="F65" s="38"/>
      <c r="G65" s="38"/>
      <c r="H65" s="38"/>
      <c r="I65" s="129"/>
      <c r="J65" s="38"/>
      <c r="K65" s="38"/>
      <c r="L65" s="42"/>
    </row>
    <row r="66" s="1" customFormat="1" ht="6.96" customHeight="1">
      <c r="B66" s="56"/>
      <c r="C66" s="57"/>
      <c r="D66" s="57"/>
      <c r="E66" s="57"/>
      <c r="F66" s="57"/>
      <c r="G66" s="57"/>
      <c r="H66" s="57"/>
      <c r="I66" s="153"/>
      <c r="J66" s="57"/>
      <c r="K66" s="57"/>
      <c r="L66" s="42"/>
    </row>
    <row r="70" s="1" customFormat="1" ht="6.96" customHeight="1">
      <c r="B70" s="58"/>
      <c r="C70" s="59"/>
      <c r="D70" s="59"/>
      <c r="E70" s="59"/>
      <c r="F70" s="59"/>
      <c r="G70" s="59"/>
      <c r="H70" s="59"/>
      <c r="I70" s="156"/>
      <c r="J70" s="59"/>
      <c r="K70" s="59"/>
      <c r="L70" s="42"/>
    </row>
    <row r="71" s="1" customFormat="1" ht="24.96" customHeight="1">
      <c r="B71" s="37"/>
      <c r="C71" s="22" t="s">
        <v>151</v>
      </c>
      <c r="D71" s="38"/>
      <c r="E71" s="38"/>
      <c r="F71" s="38"/>
      <c r="G71" s="38"/>
      <c r="H71" s="38"/>
      <c r="I71" s="129"/>
      <c r="J71" s="38"/>
      <c r="K71" s="38"/>
      <c r="L71" s="42"/>
    </row>
    <row r="72" s="1" customFormat="1" ht="6.96" customHeight="1">
      <c r="B72" s="37"/>
      <c r="C72" s="38"/>
      <c r="D72" s="38"/>
      <c r="E72" s="38"/>
      <c r="F72" s="38"/>
      <c r="G72" s="38"/>
      <c r="H72" s="38"/>
      <c r="I72" s="129"/>
      <c r="J72" s="38"/>
      <c r="K72" s="38"/>
      <c r="L72" s="42"/>
    </row>
    <row r="73" s="1" customFormat="1" ht="12" customHeight="1">
      <c r="B73" s="37"/>
      <c r="C73" s="31" t="s">
        <v>16</v>
      </c>
      <c r="D73" s="38"/>
      <c r="E73" s="38"/>
      <c r="F73" s="38"/>
      <c r="G73" s="38"/>
      <c r="H73" s="38"/>
      <c r="I73" s="129"/>
      <c r="J73" s="38"/>
      <c r="K73" s="38"/>
      <c r="L73" s="42"/>
    </row>
    <row r="74" s="1" customFormat="1" ht="16.5" customHeight="1">
      <c r="B74" s="37"/>
      <c r="C74" s="38"/>
      <c r="D74" s="38"/>
      <c r="E74" s="157" t="str">
        <f>E7</f>
        <v>Stodská nemocnice,Stav.úpravy oddělení následné péče (LDN), 2.ETAPA západní křídlo jižního traktu</v>
      </c>
      <c r="F74" s="31"/>
      <c r="G74" s="31"/>
      <c r="H74" s="31"/>
      <c r="I74" s="129"/>
      <c r="J74" s="38"/>
      <c r="K74" s="38"/>
      <c r="L74" s="42"/>
    </row>
    <row r="75" s="1" customFormat="1" ht="12" customHeight="1">
      <c r="B75" s="37"/>
      <c r="C75" s="31" t="s">
        <v>117</v>
      </c>
      <c r="D75" s="38"/>
      <c r="E75" s="38"/>
      <c r="F75" s="38"/>
      <c r="G75" s="38"/>
      <c r="H75" s="38"/>
      <c r="I75" s="129"/>
      <c r="J75" s="38"/>
      <c r="K75" s="38"/>
      <c r="L75" s="42"/>
    </row>
    <row r="76" s="1" customFormat="1" ht="16.5" customHeight="1">
      <c r="B76" s="37"/>
      <c r="C76" s="38"/>
      <c r="D76" s="38"/>
      <c r="E76" s="63" t="str">
        <f>E9</f>
        <v>Masn0610 - Výměna ležatého potrubí - ZTI</v>
      </c>
      <c r="F76" s="38"/>
      <c r="G76" s="38"/>
      <c r="H76" s="38"/>
      <c r="I76" s="129"/>
      <c r="J76" s="38"/>
      <c r="K76" s="38"/>
      <c r="L76" s="42"/>
    </row>
    <row r="77" s="1" customFormat="1" ht="6.96" customHeight="1">
      <c r="B77" s="37"/>
      <c r="C77" s="38"/>
      <c r="D77" s="38"/>
      <c r="E77" s="38"/>
      <c r="F77" s="38"/>
      <c r="G77" s="38"/>
      <c r="H77" s="38"/>
      <c r="I77" s="129"/>
      <c r="J77" s="38"/>
      <c r="K77" s="38"/>
      <c r="L77" s="42"/>
    </row>
    <row r="78" s="1" customFormat="1" ht="12" customHeight="1">
      <c r="B78" s="37"/>
      <c r="C78" s="31" t="s">
        <v>21</v>
      </c>
      <c r="D78" s="38"/>
      <c r="E78" s="38"/>
      <c r="F78" s="26" t="str">
        <f>F12</f>
        <v xml:space="preserve"> </v>
      </c>
      <c r="G78" s="38"/>
      <c r="H78" s="38"/>
      <c r="I78" s="131" t="s">
        <v>23</v>
      </c>
      <c r="J78" s="66" t="str">
        <f>IF(J12="","",J12)</f>
        <v>2. 8. 2019</v>
      </c>
      <c r="K78" s="38"/>
      <c r="L78" s="42"/>
    </row>
    <row r="79" s="1" customFormat="1" ht="6.96" customHeight="1">
      <c r="B79" s="37"/>
      <c r="C79" s="38"/>
      <c r="D79" s="38"/>
      <c r="E79" s="38"/>
      <c r="F79" s="38"/>
      <c r="G79" s="38"/>
      <c r="H79" s="38"/>
      <c r="I79" s="129"/>
      <c r="J79" s="38"/>
      <c r="K79" s="38"/>
      <c r="L79" s="42"/>
    </row>
    <row r="80" s="1" customFormat="1" ht="24.9" customHeight="1">
      <c r="B80" s="37"/>
      <c r="C80" s="31" t="s">
        <v>25</v>
      </c>
      <c r="D80" s="38"/>
      <c r="E80" s="38"/>
      <c r="F80" s="26" t="str">
        <f>E15</f>
        <v>Stodská nemocnice a.s.</v>
      </c>
      <c r="G80" s="38"/>
      <c r="H80" s="38"/>
      <c r="I80" s="131" t="s">
        <v>31</v>
      </c>
      <c r="J80" s="35" t="str">
        <f>E21</f>
        <v>Mastný-architektonicko projektová kancelář</v>
      </c>
      <c r="K80" s="38"/>
      <c r="L80" s="42"/>
    </row>
    <row r="81" s="1" customFormat="1" ht="13.65" customHeight="1">
      <c r="B81" s="37"/>
      <c r="C81" s="31" t="s">
        <v>29</v>
      </c>
      <c r="D81" s="38"/>
      <c r="E81" s="38"/>
      <c r="F81" s="26" t="str">
        <f>IF(E18="","",E18)</f>
        <v>Vyplň údaj</v>
      </c>
      <c r="G81" s="38"/>
      <c r="H81" s="38"/>
      <c r="I81" s="131" t="s">
        <v>34</v>
      </c>
      <c r="J81" s="35" t="str">
        <f>E24</f>
        <v>Straka</v>
      </c>
      <c r="K81" s="38"/>
      <c r="L81" s="42"/>
    </row>
    <row r="82" s="1" customFormat="1" ht="10.32" customHeight="1">
      <c r="B82" s="37"/>
      <c r="C82" s="38"/>
      <c r="D82" s="38"/>
      <c r="E82" s="38"/>
      <c r="F82" s="38"/>
      <c r="G82" s="38"/>
      <c r="H82" s="38"/>
      <c r="I82" s="129"/>
      <c r="J82" s="38"/>
      <c r="K82" s="38"/>
      <c r="L82" s="42"/>
    </row>
    <row r="83" s="9" customFormat="1" ht="29.28" customHeight="1">
      <c r="B83" s="177"/>
      <c r="C83" s="178" t="s">
        <v>152</v>
      </c>
      <c r="D83" s="179" t="s">
        <v>57</v>
      </c>
      <c r="E83" s="179" t="s">
        <v>53</v>
      </c>
      <c r="F83" s="179" t="s">
        <v>54</v>
      </c>
      <c r="G83" s="179" t="s">
        <v>153</v>
      </c>
      <c r="H83" s="179" t="s">
        <v>154</v>
      </c>
      <c r="I83" s="180" t="s">
        <v>155</v>
      </c>
      <c r="J83" s="179" t="s">
        <v>121</v>
      </c>
      <c r="K83" s="181" t="s">
        <v>156</v>
      </c>
      <c r="L83" s="182"/>
      <c r="M83" s="86" t="s">
        <v>19</v>
      </c>
      <c r="N83" s="87" t="s">
        <v>42</v>
      </c>
      <c r="O83" s="87" t="s">
        <v>157</v>
      </c>
      <c r="P83" s="87" t="s">
        <v>158</v>
      </c>
      <c r="Q83" s="87" t="s">
        <v>159</v>
      </c>
      <c r="R83" s="87" t="s">
        <v>160</v>
      </c>
      <c r="S83" s="87" t="s">
        <v>161</v>
      </c>
      <c r="T83" s="88" t="s">
        <v>162</v>
      </c>
    </row>
    <row r="84" s="1" customFormat="1" ht="22.8" customHeight="1">
      <c r="B84" s="37"/>
      <c r="C84" s="93" t="s">
        <v>163</v>
      </c>
      <c r="D84" s="38"/>
      <c r="E84" s="38"/>
      <c r="F84" s="38"/>
      <c r="G84" s="38"/>
      <c r="H84" s="38"/>
      <c r="I84" s="129"/>
      <c r="J84" s="183">
        <f>BK84</f>
        <v>0</v>
      </c>
      <c r="K84" s="38"/>
      <c r="L84" s="42"/>
      <c r="M84" s="89"/>
      <c r="N84" s="90"/>
      <c r="O84" s="90"/>
      <c r="P84" s="184">
        <f>P85+P88</f>
        <v>0</v>
      </c>
      <c r="Q84" s="90"/>
      <c r="R84" s="184">
        <f>R85+R88</f>
        <v>0.36570000000000014</v>
      </c>
      <c r="S84" s="90"/>
      <c r="T84" s="185">
        <f>T85+T88</f>
        <v>0.80100000000000005</v>
      </c>
      <c r="AT84" s="16" t="s">
        <v>71</v>
      </c>
      <c r="AU84" s="16" t="s">
        <v>122</v>
      </c>
      <c r="BK84" s="186">
        <f>BK85+BK88</f>
        <v>0</v>
      </c>
    </row>
    <row r="85" s="10" customFormat="1" ht="25.92" customHeight="1">
      <c r="B85" s="187"/>
      <c r="C85" s="188"/>
      <c r="D85" s="189" t="s">
        <v>71</v>
      </c>
      <c r="E85" s="190" t="s">
        <v>164</v>
      </c>
      <c r="F85" s="190" t="s">
        <v>165</v>
      </c>
      <c r="G85" s="188"/>
      <c r="H85" s="188"/>
      <c r="I85" s="191"/>
      <c r="J85" s="192">
        <f>BK85</f>
        <v>0</v>
      </c>
      <c r="K85" s="188"/>
      <c r="L85" s="193"/>
      <c r="M85" s="194"/>
      <c r="N85" s="195"/>
      <c r="O85" s="195"/>
      <c r="P85" s="196">
        <f>P86</f>
        <v>0</v>
      </c>
      <c r="Q85" s="195"/>
      <c r="R85" s="196">
        <f>R86</f>
        <v>0.0020700000000000002</v>
      </c>
      <c r="S85" s="195"/>
      <c r="T85" s="197">
        <f>T86</f>
        <v>0</v>
      </c>
      <c r="AR85" s="198" t="s">
        <v>80</v>
      </c>
      <c r="AT85" s="199" t="s">
        <v>71</v>
      </c>
      <c r="AU85" s="199" t="s">
        <v>72</v>
      </c>
      <c r="AY85" s="198" t="s">
        <v>166</v>
      </c>
      <c r="BK85" s="200">
        <f>BK86</f>
        <v>0</v>
      </c>
    </row>
    <row r="86" s="10" customFormat="1" ht="22.8" customHeight="1">
      <c r="B86" s="187"/>
      <c r="C86" s="188"/>
      <c r="D86" s="189" t="s">
        <v>71</v>
      </c>
      <c r="E86" s="201" t="s">
        <v>213</v>
      </c>
      <c r="F86" s="201" t="s">
        <v>2112</v>
      </c>
      <c r="G86" s="188"/>
      <c r="H86" s="188"/>
      <c r="I86" s="191"/>
      <c r="J86" s="202">
        <f>BK86</f>
        <v>0</v>
      </c>
      <c r="K86" s="188"/>
      <c r="L86" s="193"/>
      <c r="M86" s="194"/>
      <c r="N86" s="195"/>
      <c r="O86" s="195"/>
      <c r="P86" s="196">
        <f>P87</f>
        <v>0</v>
      </c>
      <c r="Q86" s="195"/>
      <c r="R86" s="196">
        <f>R87</f>
        <v>0.0020700000000000002</v>
      </c>
      <c r="S86" s="195"/>
      <c r="T86" s="197">
        <f>T87</f>
        <v>0</v>
      </c>
      <c r="AR86" s="198" t="s">
        <v>80</v>
      </c>
      <c r="AT86" s="199" t="s">
        <v>71</v>
      </c>
      <c r="AU86" s="199" t="s">
        <v>80</v>
      </c>
      <c r="AY86" s="198" t="s">
        <v>166</v>
      </c>
      <c r="BK86" s="200">
        <f>BK87</f>
        <v>0</v>
      </c>
    </row>
    <row r="87" s="1" customFormat="1" ht="16.5" customHeight="1">
      <c r="B87" s="37"/>
      <c r="C87" s="203" t="s">
        <v>80</v>
      </c>
      <c r="D87" s="203" t="s">
        <v>168</v>
      </c>
      <c r="E87" s="204" t="s">
        <v>2113</v>
      </c>
      <c r="F87" s="205" t="s">
        <v>2114</v>
      </c>
      <c r="G87" s="206" t="s">
        <v>350</v>
      </c>
      <c r="H87" s="207">
        <v>23</v>
      </c>
      <c r="I87" s="208"/>
      <c r="J87" s="209">
        <f>ROUND(I87*H87,2)</f>
        <v>0</v>
      </c>
      <c r="K87" s="205" t="s">
        <v>172</v>
      </c>
      <c r="L87" s="42"/>
      <c r="M87" s="210" t="s">
        <v>19</v>
      </c>
      <c r="N87" s="211" t="s">
        <v>43</v>
      </c>
      <c r="O87" s="78"/>
      <c r="P87" s="212">
        <f>O87*H87</f>
        <v>0</v>
      </c>
      <c r="Q87" s="212">
        <v>9.0000000000000006E-05</v>
      </c>
      <c r="R87" s="212">
        <f>Q87*H87</f>
        <v>0.0020700000000000002</v>
      </c>
      <c r="S87" s="212">
        <v>0</v>
      </c>
      <c r="T87" s="213">
        <f>S87*H87</f>
        <v>0</v>
      </c>
      <c r="AR87" s="16" t="s">
        <v>173</v>
      </c>
      <c r="AT87" s="16" t="s">
        <v>168</v>
      </c>
      <c r="AU87" s="16" t="s">
        <v>82</v>
      </c>
      <c r="AY87" s="16" t="s">
        <v>166</v>
      </c>
      <c r="BE87" s="214">
        <f>IF(N87="základní",J87,0)</f>
        <v>0</v>
      </c>
      <c r="BF87" s="214">
        <f>IF(N87="snížená",J87,0)</f>
        <v>0</v>
      </c>
      <c r="BG87" s="214">
        <f>IF(N87="zákl. přenesená",J87,0)</f>
        <v>0</v>
      </c>
      <c r="BH87" s="214">
        <f>IF(N87="sníž. přenesená",J87,0)</f>
        <v>0</v>
      </c>
      <c r="BI87" s="214">
        <f>IF(N87="nulová",J87,0)</f>
        <v>0</v>
      </c>
      <c r="BJ87" s="16" t="s">
        <v>80</v>
      </c>
      <c r="BK87" s="214">
        <f>ROUND(I87*H87,2)</f>
        <v>0</v>
      </c>
      <c r="BL87" s="16" t="s">
        <v>173</v>
      </c>
      <c r="BM87" s="16" t="s">
        <v>2115</v>
      </c>
    </row>
    <row r="88" s="10" customFormat="1" ht="25.92" customHeight="1">
      <c r="B88" s="187"/>
      <c r="C88" s="188"/>
      <c r="D88" s="189" t="s">
        <v>71</v>
      </c>
      <c r="E88" s="190" t="s">
        <v>1057</v>
      </c>
      <c r="F88" s="190" t="s">
        <v>1058</v>
      </c>
      <c r="G88" s="188"/>
      <c r="H88" s="188"/>
      <c r="I88" s="191"/>
      <c r="J88" s="192">
        <f>BK88</f>
        <v>0</v>
      </c>
      <c r="K88" s="188"/>
      <c r="L88" s="193"/>
      <c r="M88" s="194"/>
      <c r="N88" s="195"/>
      <c r="O88" s="195"/>
      <c r="P88" s="196">
        <f>P89+P124</f>
        <v>0</v>
      </c>
      <c r="Q88" s="195"/>
      <c r="R88" s="196">
        <f>R89+R124</f>
        <v>0.36363000000000012</v>
      </c>
      <c r="S88" s="195"/>
      <c r="T88" s="197">
        <f>T89+T124</f>
        <v>0.80100000000000005</v>
      </c>
      <c r="AR88" s="198" t="s">
        <v>82</v>
      </c>
      <c r="AT88" s="199" t="s">
        <v>71</v>
      </c>
      <c r="AU88" s="199" t="s">
        <v>72</v>
      </c>
      <c r="AY88" s="198" t="s">
        <v>166</v>
      </c>
      <c r="BK88" s="200">
        <f>BK89+BK124</f>
        <v>0</v>
      </c>
    </row>
    <row r="89" s="10" customFormat="1" ht="22.8" customHeight="1">
      <c r="B89" s="187"/>
      <c r="C89" s="188"/>
      <c r="D89" s="189" t="s">
        <v>71</v>
      </c>
      <c r="E89" s="201" t="s">
        <v>1185</v>
      </c>
      <c r="F89" s="201" t="s">
        <v>1186</v>
      </c>
      <c r="G89" s="188"/>
      <c r="H89" s="188"/>
      <c r="I89" s="191"/>
      <c r="J89" s="202">
        <f>BK89</f>
        <v>0</v>
      </c>
      <c r="K89" s="188"/>
      <c r="L89" s="193"/>
      <c r="M89" s="194"/>
      <c r="N89" s="195"/>
      <c r="O89" s="195"/>
      <c r="P89" s="196">
        <f>SUM(P90:P123)</f>
        <v>0</v>
      </c>
      <c r="Q89" s="195"/>
      <c r="R89" s="196">
        <f>SUM(R90:R123)</f>
        <v>0.36249000000000015</v>
      </c>
      <c r="S89" s="195"/>
      <c r="T89" s="197">
        <f>SUM(T90:T123)</f>
        <v>0.80100000000000005</v>
      </c>
      <c r="AR89" s="198" t="s">
        <v>82</v>
      </c>
      <c r="AT89" s="199" t="s">
        <v>71</v>
      </c>
      <c r="AU89" s="199" t="s">
        <v>80</v>
      </c>
      <c r="AY89" s="198" t="s">
        <v>166</v>
      </c>
      <c r="BK89" s="200">
        <f>SUM(BK90:BK123)</f>
        <v>0</v>
      </c>
    </row>
    <row r="90" s="1" customFormat="1" ht="16.5" customHeight="1">
      <c r="B90" s="37"/>
      <c r="C90" s="203" t="s">
        <v>82</v>
      </c>
      <c r="D90" s="203" t="s">
        <v>168</v>
      </c>
      <c r="E90" s="204" t="s">
        <v>2116</v>
      </c>
      <c r="F90" s="205" t="s">
        <v>2117</v>
      </c>
      <c r="G90" s="206" t="s">
        <v>350</v>
      </c>
      <c r="H90" s="207">
        <v>30</v>
      </c>
      <c r="I90" s="208"/>
      <c r="J90" s="209">
        <f>ROUND(I90*H90,2)</f>
        <v>0</v>
      </c>
      <c r="K90" s="205" t="s">
        <v>172</v>
      </c>
      <c r="L90" s="42"/>
      <c r="M90" s="210" t="s">
        <v>19</v>
      </c>
      <c r="N90" s="211" t="s">
        <v>43</v>
      </c>
      <c r="O90" s="78"/>
      <c r="P90" s="212">
        <f>O90*H90</f>
        <v>0</v>
      </c>
      <c r="Q90" s="212">
        <v>0</v>
      </c>
      <c r="R90" s="212">
        <f>Q90*H90</f>
        <v>0</v>
      </c>
      <c r="S90" s="212">
        <v>0.026700000000000002</v>
      </c>
      <c r="T90" s="213">
        <f>S90*H90</f>
        <v>0.80100000000000005</v>
      </c>
      <c r="AR90" s="16" t="s">
        <v>267</v>
      </c>
      <c r="AT90" s="16" t="s">
        <v>168</v>
      </c>
      <c r="AU90" s="16" t="s">
        <v>82</v>
      </c>
      <c r="AY90" s="16" t="s">
        <v>166</v>
      </c>
      <c r="BE90" s="214">
        <f>IF(N90="základní",J90,0)</f>
        <v>0</v>
      </c>
      <c r="BF90" s="214">
        <f>IF(N90="snížená",J90,0)</f>
        <v>0</v>
      </c>
      <c r="BG90" s="214">
        <f>IF(N90="zákl. přenesená",J90,0)</f>
        <v>0</v>
      </c>
      <c r="BH90" s="214">
        <f>IF(N90="sníž. přenesená",J90,0)</f>
        <v>0</v>
      </c>
      <c r="BI90" s="214">
        <f>IF(N90="nulová",J90,0)</f>
        <v>0</v>
      </c>
      <c r="BJ90" s="16" t="s">
        <v>80</v>
      </c>
      <c r="BK90" s="214">
        <f>ROUND(I90*H90,2)</f>
        <v>0</v>
      </c>
      <c r="BL90" s="16" t="s">
        <v>267</v>
      </c>
      <c r="BM90" s="16" t="s">
        <v>2118</v>
      </c>
    </row>
    <row r="91" s="1" customFormat="1" ht="16.5" customHeight="1">
      <c r="B91" s="37"/>
      <c r="C91" s="203" t="s">
        <v>186</v>
      </c>
      <c r="D91" s="203" t="s">
        <v>168</v>
      </c>
      <c r="E91" s="204" t="s">
        <v>2119</v>
      </c>
      <c r="F91" s="205" t="s">
        <v>2120</v>
      </c>
      <c r="G91" s="206" t="s">
        <v>251</v>
      </c>
      <c r="H91" s="207">
        <v>1</v>
      </c>
      <c r="I91" s="208"/>
      <c r="J91" s="209">
        <f>ROUND(I91*H91,2)</f>
        <v>0</v>
      </c>
      <c r="K91" s="205" t="s">
        <v>172</v>
      </c>
      <c r="L91" s="42"/>
      <c r="M91" s="210" t="s">
        <v>19</v>
      </c>
      <c r="N91" s="211" t="s">
        <v>43</v>
      </c>
      <c r="O91" s="78"/>
      <c r="P91" s="212">
        <f>O91*H91</f>
        <v>0</v>
      </c>
      <c r="Q91" s="212">
        <v>0.060040000000000003</v>
      </c>
      <c r="R91" s="212">
        <f>Q91*H91</f>
        <v>0.060040000000000003</v>
      </c>
      <c r="S91" s="212">
        <v>0</v>
      </c>
      <c r="T91" s="213">
        <f>S91*H91</f>
        <v>0</v>
      </c>
      <c r="AR91" s="16" t="s">
        <v>267</v>
      </c>
      <c r="AT91" s="16" t="s">
        <v>168</v>
      </c>
      <c r="AU91" s="16" t="s">
        <v>82</v>
      </c>
      <c r="AY91" s="16" t="s">
        <v>166</v>
      </c>
      <c r="BE91" s="214">
        <f>IF(N91="základní",J91,0)</f>
        <v>0</v>
      </c>
      <c r="BF91" s="214">
        <f>IF(N91="snížená",J91,0)</f>
        <v>0</v>
      </c>
      <c r="BG91" s="214">
        <f>IF(N91="zákl. přenesená",J91,0)</f>
        <v>0</v>
      </c>
      <c r="BH91" s="214">
        <f>IF(N91="sníž. přenesená",J91,0)</f>
        <v>0</v>
      </c>
      <c r="BI91" s="214">
        <f>IF(N91="nulová",J91,0)</f>
        <v>0</v>
      </c>
      <c r="BJ91" s="16" t="s">
        <v>80</v>
      </c>
      <c r="BK91" s="214">
        <f>ROUND(I91*H91,2)</f>
        <v>0</v>
      </c>
      <c r="BL91" s="16" t="s">
        <v>267</v>
      </c>
      <c r="BM91" s="16" t="s">
        <v>2121</v>
      </c>
    </row>
    <row r="92" s="1" customFormat="1" ht="16.5" customHeight="1">
      <c r="B92" s="37"/>
      <c r="C92" s="250" t="s">
        <v>173</v>
      </c>
      <c r="D92" s="250" t="s">
        <v>319</v>
      </c>
      <c r="E92" s="251" t="s">
        <v>2122</v>
      </c>
      <c r="F92" s="252" t="s">
        <v>2123</v>
      </c>
      <c r="G92" s="253" t="s">
        <v>251</v>
      </c>
      <c r="H92" s="254">
        <v>1</v>
      </c>
      <c r="I92" s="255"/>
      <c r="J92" s="256">
        <f>ROUND(I92*H92,2)</f>
        <v>0</v>
      </c>
      <c r="K92" s="252" t="s">
        <v>172</v>
      </c>
      <c r="L92" s="257"/>
      <c r="M92" s="258" t="s">
        <v>19</v>
      </c>
      <c r="N92" s="259" t="s">
        <v>43</v>
      </c>
      <c r="O92" s="78"/>
      <c r="P92" s="212">
        <f>O92*H92</f>
        <v>0</v>
      </c>
      <c r="Q92" s="212">
        <v>0.072999999999999995</v>
      </c>
      <c r="R92" s="212">
        <f>Q92*H92</f>
        <v>0.072999999999999995</v>
      </c>
      <c r="S92" s="212">
        <v>0</v>
      </c>
      <c r="T92" s="213">
        <f>S92*H92</f>
        <v>0</v>
      </c>
      <c r="AR92" s="16" t="s">
        <v>376</v>
      </c>
      <c r="AT92" s="16" t="s">
        <v>319</v>
      </c>
      <c r="AU92" s="16" t="s">
        <v>82</v>
      </c>
      <c r="AY92" s="16" t="s">
        <v>166</v>
      </c>
      <c r="BE92" s="214">
        <f>IF(N92="základní",J92,0)</f>
        <v>0</v>
      </c>
      <c r="BF92" s="214">
        <f>IF(N92="snížená",J92,0)</f>
        <v>0</v>
      </c>
      <c r="BG92" s="214">
        <f>IF(N92="zákl. přenesená",J92,0)</f>
        <v>0</v>
      </c>
      <c r="BH92" s="214">
        <f>IF(N92="sníž. přenesená",J92,0)</f>
        <v>0</v>
      </c>
      <c r="BI92" s="214">
        <f>IF(N92="nulová",J92,0)</f>
        <v>0</v>
      </c>
      <c r="BJ92" s="16" t="s">
        <v>80</v>
      </c>
      <c r="BK92" s="214">
        <f>ROUND(I92*H92,2)</f>
        <v>0</v>
      </c>
      <c r="BL92" s="16" t="s">
        <v>267</v>
      </c>
      <c r="BM92" s="16" t="s">
        <v>2124</v>
      </c>
    </row>
    <row r="93" s="1" customFormat="1" ht="16.5" customHeight="1">
      <c r="B93" s="37"/>
      <c r="C93" s="203" t="s">
        <v>197</v>
      </c>
      <c r="D93" s="203" t="s">
        <v>168</v>
      </c>
      <c r="E93" s="204" t="s">
        <v>2125</v>
      </c>
      <c r="F93" s="205" t="s">
        <v>2126</v>
      </c>
      <c r="G93" s="206" t="s">
        <v>251</v>
      </c>
      <c r="H93" s="207">
        <v>18</v>
      </c>
      <c r="I93" s="208"/>
      <c r="J93" s="209">
        <f>ROUND(I93*H93,2)</f>
        <v>0</v>
      </c>
      <c r="K93" s="205" t="s">
        <v>172</v>
      </c>
      <c r="L93" s="42"/>
      <c r="M93" s="210" t="s">
        <v>19</v>
      </c>
      <c r="N93" s="211" t="s">
        <v>43</v>
      </c>
      <c r="O93" s="78"/>
      <c r="P93" s="212">
        <f>O93*H93</f>
        <v>0</v>
      </c>
      <c r="Q93" s="212">
        <v>0.0010100000000000001</v>
      </c>
      <c r="R93" s="212">
        <f>Q93*H93</f>
        <v>0.018180000000000002</v>
      </c>
      <c r="S93" s="212">
        <v>0</v>
      </c>
      <c r="T93" s="213">
        <f>S93*H93</f>
        <v>0</v>
      </c>
      <c r="AR93" s="16" t="s">
        <v>267</v>
      </c>
      <c r="AT93" s="16" t="s">
        <v>168</v>
      </c>
      <c r="AU93" s="16" t="s">
        <v>82</v>
      </c>
      <c r="AY93" s="16" t="s">
        <v>166</v>
      </c>
      <c r="BE93" s="214">
        <f>IF(N93="základní",J93,0)</f>
        <v>0</v>
      </c>
      <c r="BF93" s="214">
        <f>IF(N93="snížená",J93,0)</f>
        <v>0</v>
      </c>
      <c r="BG93" s="214">
        <f>IF(N93="zákl. přenesená",J93,0)</f>
        <v>0</v>
      </c>
      <c r="BH93" s="214">
        <f>IF(N93="sníž. přenesená",J93,0)</f>
        <v>0</v>
      </c>
      <c r="BI93" s="214">
        <f>IF(N93="nulová",J93,0)</f>
        <v>0</v>
      </c>
      <c r="BJ93" s="16" t="s">
        <v>80</v>
      </c>
      <c r="BK93" s="214">
        <f>ROUND(I93*H93,2)</f>
        <v>0</v>
      </c>
      <c r="BL93" s="16" t="s">
        <v>267</v>
      </c>
      <c r="BM93" s="16" t="s">
        <v>2127</v>
      </c>
    </row>
    <row r="94" s="1" customFormat="1" ht="16.5" customHeight="1">
      <c r="B94" s="37"/>
      <c r="C94" s="203" t="s">
        <v>202</v>
      </c>
      <c r="D94" s="203" t="s">
        <v>168</v>
      </c>
      <c r="E94" s="204" t="s">
        <v>2128</v>
      </c>
      <c r="F94" s="205" t="s">
        <v>2129</v>
      </c>
      <c r="G94" s="206" t="s">
        <v>251</v>
      </c>
      <c r="H94" s="207">
        <v>1</v>
      </c>
      <c r="I94" s="208"/>
      <c r="J94" s="209">
        <f>ROUND(I94*H94,2)</f>
        <v>0</v>
      </c>
      <c r="K94" s="205" t="s">
        <v>172</v>
      </c>
      <c r="L94" s="42"/>
      <c r="M94" s="210" t="s">
        <v>19</v>
      </c>
      <c r="N94" s="211" t="s">
        <v>43</v>
      </c>
      <c r="O94" s="78"/>
      <c r="P94" s="212">
        <f>O94*H94</f>
        <v>0</v>
      </c>
      <c r="Q94" s="212">
        <v>0.0013400000000000001</v>
      </c>
      <c r="R94" s="212">
        <f>Q94*H94</f>
        <v>0.0013400000000000001</v>
      </c>
      <c r="S94" s="212">
        <v>0</v>
      </c>
      <c r="T94" s="213">
        <f>S94*H94</f>
        <v>0</v>
      </c>
      <c r="AR94" s="16" t="s">
        <v>267</v>
      </c>
      <c r="AT94" s="16" t="s">
        <v>168</v>
      </c>
      <c r="AU94" s="16" t="s">
        <v>82</v>
      </c>
      <c r="AY94" s="16" t="s">
        <v>166</v>
      </c>
      <c r="BE94" s="214">
        <f>IF(N94="základní",J94,0)</f>
        <v>0</v>
      </c>
      <c r="BF94" s="214">
        <f>IF(N94="snížená",J94,0)</f>
        <v>0</v>
      </c>
      <c r="BG94" s="214">
        <f>IF(N94="zákl. přenesená",J94,0)</f>
        <v>0</v>
      </c>
      <c r="BH94" s="214">
        <f>IF(N94="sníž. přenesená",J94,0)</f>
        <v>0</v>
      </c>
      <c r="BI94" s="214">
        <f>IF(N94="nulová",J94,0)</f>
        <v>0</v>
      </c>
      <c r="BJ94" s="16" t="s">
        <v>80</v>
      </c>
      <c r="BK94" s="214">
        <f>ROUND(I94*H94,2)</f>
        <v>0</v>
      </c>
      <c r="BL94" s="16" t="s">
        <v>267</v>
      </c>
      <c r="BM94" s="16" t="s">
        <v>2130</v>
      </c>
    </row>
    <row r="95" s="1" customFormat="1" ht="16.5" customHeight="1">
      <c r="B95" s="37"/>
      <c r="C95" s="203" t="s">
        <v>208</v>
      </c>
      <c r="D95" s="203" t="s">
        <v>168</v>
      </c>
      <c r="E95" s="204" t="s">
        <v>2131</v>
      </c>
      <c r="F95" s="205" t="s">
        <v>2132</v>
      </c>
      <c r="G95" s="206" t="s">
        <v>251</v>
      </c>
      <c r="H95" s="207">
        <v>1</v>
      </c>
      <c r="I95" s="208"/>
      <c r="J95" s="209">
        <f>ROUND(I95*H95,2)</f>
        <v>0</v>
      </c>
      <c r="K95" s="205" t="s">
        <v>172</v>
      </c>
      <c r="L95" s="42"/>
      <c r="M95" s="210" t="s">
        <v>19</v>
      </c>
      <c r="N95" s="211" t="s">
        <v>43</v>
      </c>
      <c r="O95" s="78"/>
      <c r="P95" s="212">
        <f>O95*H95</f>
        <v>0</v>
      </c>
      <c r="Q95" s="212">
        <v>0.0020400000000000001</v>
      </c>
      <c r="R95" s="212">
        <f>Q95*H95</f>
        <v>0.0020400000000000001</v>
      </c>
      <c r="S95" s="212">
        <v>0</v>
      </c>
      <c r="T95" s="213">
        <f>S95*H95</f>
        <v>0</v>
      </c>
      <c r="AR95" s="16" t="s">
        <v>267</v>
      </c>
      <c r="AT95" s="16" t="s">
        <v>168</v>
      </c>
      <c r="AU95" s="16" t="s">
        <v>82</v>
      </c>
      <c r="AY95" s="16" t="s">
        <v>166</v>
      </c>
      <c r="BE95" s="214">
        <f>IF(N95="základní",J95,0)</f>
        <v>0</v>
      </c>
      <c r="BF95" s="214">
        <f>IF(N95="snížená",J95,0)</f>
        <v>0</v>
      </c>
      <c r="BG95" s="214">
        <f>IF(N95="zákl. přenesená",J95,0)</f>
        <v>0</v>
      </c>
      <c r="BH95" s="214">
        <f>IF(N95="sníž. přenesená",J95,0)</f>
        <v>0</v>
      </c>
      <c r="BI95" s="214">
        <f>IF(N95="nulová",J95,0)</f>
        <v>0</v>
      </c>
      <c r="BJ95" s="16" t="s">
        <v>80</v>
      </c>
      <c r="BK95" s="214">
        <f>ROUND(I95*H95,2)</f>
        <v>0</v>
      </c>
      <c r="BL95" s="16" t="s">
        <v>267</v>
      </c>
      <c r="BM95" s="16" t="s">
        <v>2133</v>
      </c>
    </row>
    <row r="96" s="1" customFormat="1" ht="16.5" customHeight="1">
      <c r="B96" s="37"/>
      <c r="C96" s="203" t="s">
        <v>213</v>
      </c>
      <c r="D96" s="203" t="s">
        <v>168</v>
      </c>
      <c r="E96" s="204" t="s">
        <v>2134</v>
      </c>
      <c r="F96" s="205" t="s">
        <v>2135</v>
      </c>
      <c r="G96" s="206" t="s">
        <v>350</v>
      </c>
      <c r="H96" s="207">
        <v>2</v>
      </c>
      <c r="I96" s="208"/>
      <c r="J96" s="209">
        <f>ROUND(I96*H96,2)</f>
        <v>0</v>
      </c>
      <c r="K96" s="205" t="s">
        <v>172</v>
      </c>
      <c r="L96" s="42"/>
      <c r="M96" s="210" t="s">
        <v>19</v>
      </c>
      <c r="N96" s="211" t="s">
        <v>43</v>
      </c>
      <c r="O96" s="78"/>
      <c r="P96" s="212">
        <f>O96*H96</f>
        <v>0</v>
      </c>
      <c r="Q96" s="212">
        <v>0.00076999999999999996</v>
      </c>
      <c r="R96" s="212">
        <f>Q96*H96</f>
        <v>0.0015399999999999999</v>
      </c>
      <c r="S96" s="212">
        <v>0</v>
      </c>
      <c r="T96" s="213">
        <f>S96*H96</f>
        <v>0</v>
      </c>
      <c r="AR96" s="16" t="s">
        <v>267</v>
      </c>
      <c r="AT96" s="16" t="s">
        <v>168</v>
      </c>
      <c r="AU96" s="16" t="s">
        <v>82</v>
      </c>
      <c r="AY96" s="16" t="s">
        <v>166</v>
      </c>
      <c r="BE96" s="214">
        <f>IF(N96="základní",J96,0)</f>
        <v>0</v>
      </c>
      <c r="BF96" s="214">
        <f>IF(N96="snížená",J96,0)</f>
        <v>0</v>
      </c>
      <c r="BG96" s="214">
        <f>IF(N96="zákl. přenesená",J96,0)</f>
        <v>0</v>
      </c>
      <c r="BH96" s="214">
        <f>IF(N96="sníž. přenesená",J96,0)</f>
        <v>0</v>
      </c>
      <c r="BI96" s="214">
        <f>IF(N96="nulová",J96,0)</f>
        <v>0</v>
      </c>
      <c r="BJ96" s="16" t="s">
        <v>80</v>
      </c>
      <c r="BK96" s="214">
        <f>ROUND(I96*H96,2)</f>
        <v>0</v>
      </c>
      <c r="BL96" s="16" t="s">
        <v>267</v>
      </c>
      <c r="BM96" s="16" t="s">
        <v>2136</v>
      </c>
    </row>
    <row r="97" s="1" customFormat="1">
      <c r="B97" s="37"/>
      <c r="C97" s="38"/>
      <c r="D97" s="215" t="s">
        <v>175</v>
      </c>
      <c r="E97" s="38"/>
      <c r="F97" s="216" t="s">
        <v>1191</v>
      </c>
      <c r="G97" s="38"/>
      <c r="H97" s="38"/>
      <c r="I97" s="129"/>
      <c r="J97" s="38"/>
      <c r="K97" s="38"/>
      <c r="L97" s="42"/>
      <c r="M97" s="217"/>
      <c r="N97" s="78"/>
      <c r="O97" s="78"/>
      <c r="P97" s="78"/>
      <c r="Q97" s="78"/>
      <c r="R97" s="78"/>
      <c r="S97" s="78"/>
      <c r="T97" s="79"/>
      <c r="AT97" s="16" t="s">
        <v>175</v>
      </c>
      <c r="AU97" s="16" t="s">
        <v>82</v>
      </c>
    </row>
    <row r="98" s="1" customFormat="1" ht="16.5" customHeight="1">
      <c r="B98" s="37"/>
      <c r="C98" s="203" t="s">
        <v>218</v>
      </c>
      <c r="D98" s="203" t="s">
        <v>168</v>
      </c>
      <c r="E98" s="204" t="s">
        <v>1188</v>
      </c>
      <c r="F98" s="205" t="s">
        <v>2137</v>
      </c>
      <c r="G98" s="206" t="s">
        <v>350</v>
      </c>
      <c r="H98" s="207">
        <v>35</v>
      </c>
      <c r="I98" s="208"/>
      <c r="J98" s="209">
        <f>ROUND(I98*H98,2)</f>
        <v>0</v>
      </c>
      <c r="K98" s="205" t="s">
        <v>172</v>
      </c>
      <c r="L98" s="42"/>
      <c r="M98" s="210" t="s">
        <v>19</v>
      </c>
      <c r="N98" s="211" t="s">
        <v>43</v>
      </c>
      <c r="O98" s="78"/>
      <c r="P98" s="212">
        <f>O98*H98</f>
        <v>0</v>
      </c>
      <c r="Q98" s="212">
        <v>0.0011000000000000001</v>
      </c>
      <c r="R98" s="212">
        <f>Q98*H98</f>
        <v>0.0385</v>
      </c>
      <c r="S98" s="212">
        <v>0</v>
      </c>
      <c r="T98" s="213">
        <f>S98*H98</f>
        <v>0</v>
      </c>
      <c r="AR98" s="16" t="s">
        <v>267</v>
      </c>
      <c r="AT98" s="16" t="s">
        <v>168</v>
      </c>
      <c r="AU98" s="16" t="s">
        <v>82</v>
      </c>
      <c r="AY98" s="16" t="s">
        <v>166</v>
      </c>
      <c r="BE98" s="214">
        <f>IF(N98="základní",J98,0)</f>
        <v>0</v>
      </c>
      <c r="BF98" s="214">
        <f>IF(N98="snížená",J98,0)</f>
        <v>0</v>
      </c>
      <c r="BG98" s="214">
        <f>IF(N98="zákl. přenesená",J98,0)</f>
        <v>0</v>
      </c>
      <c r="BH98" s="214">
        <f>IF(N98="sníž. přenesená",J98,0)</f>
        <v>0</v>
      </c>
      <c r="BI98" s="214">
        <f>IF(N98="nulová",J98,0)</f>
        <v>0</v>
      </c>
      <c r="BJ98" s="16" t="s">
        <v>80</v>
      </c>
      <c r="BK98" s="214">
        <f>ROUND(I98*H98,2)</f>
        <v>0</v>
      </c>
      <c r="BL98" s="16" t="s">
        <v>267</v>
      </c>
      <c r="BM98" s="16" t="s">
        <v>2138</v>
      </c>
    </row>
    <row r="99" s="1" customFormat="1">
      <c r="B99" s="37"/>
      <c r="C99" s="38"/>
      <c r="D99" s="215" t="s">
        <v>175</v>
      </c>
      <c r="E99" s="38"/>
      <c r="F99" s="216" t="s">
        <v>1191</v>
      </c>
      <c r="G99" s="38"/>
      <c r="H99" s="38"/>
      <c r="I99" s="129"/>
      <c r="J99" s="38"/>
      <c r="K99" s="38"/>
      <c r="L99" s="42"/>
      <c r="M99" s="217"/>
      <c r="N99" s="78"/>
      <c r="O99" s="78"/>
      <c r="P99" s="78"/>
      <c r="Q99" s="78"/>
      <c r="R99" s="78"/>
      <c r="S99" s="78"/>
      <c r="T99" s="79"/>
      <c r="AT99" s="16" t="s">
        <v>175</v>
      </c>
      <c r="AU99" s="16" t="s">
        <v>82</v>
      </c>
    </row>
    <row r="100" s="1" customFormat="1" ht="16.5" customHeight="1">
      <c r="B100" s="37"/>
      <c r="C100" s="203" t="s">
        <v>226</v>
      </c>
      <c r="D100" s="203" t="s">
        <v>168</v>
      </c>
      <c r="E100" s="204" t="s">
        <v>2139</v>
      </c>
      <c r="F100" s="205" t="s">
        <v>2140</v>
      </c>
      <c r="G100" s="206" t="s">
        <v>350</v>
      </c>
      <c r="H100" s="207">
        <v>57</v>
      </c>
      <c r="I100" s="208"/>
      <c r="J100" s="209">
        <f>ROUND(I100*H100,2)</f>
        <v>0</v>
      </c>
      <c r="K100" s="205" t="s">
        <v>172</v>
      </c>
      <c r="L100" s="42"/>
      <c r="M100" s="210" t="s">
        <v>19</v>
      </c>
      <c r="N100" s="211" t="s">
        <v>43</v>
      </c>
      <c r="O100" s="78"/>
      <c r="P100" s="212">
        <f>O100*H100</f>
        <v>0</v>
      </c>
      <c r="Q100" s="212">
        <v>0.00081999999999999998</v>
      </c>
      <c r="R100" s="212">
        <f>Q100*H100</f>
        <v>0.046739999999999997</v>
      </c>
      <c r="S100" s="212">
        <v>0</v>
      </c>
      <c r="T100" s="213">
        <f>S100*H100</f>
        <v>0</v>
      </c>
      <c r="AR100" s="16" t="s">
        <v>267</v>
      </c>
      <c r="AT100" s="16" t="s">
        <v>168</v>
      </c>
      <c r="AU100" s="16" t="s">
        <v>82</v>
      </c>
      <c r="AY100" s="16" t="s">
        <v>166</v>
      </c>
      <c r="BE100" s="214">
        <f>IF(N100="základní",J100,0)</f>
        <v>0</v>
      </c>
      <c r="BF100" s="214">
        <f>IF(N100="snížená",J100,0)</f>
        <v>0</v>
      </c>
      <c r="BG100" s="214">
        <f>IF(N100="zákl. přenesená",J100,0)</f>
        <v>0</v>
      </c>
      <c r="BH100" s="214">
        <f>IF(N100="sníž. přenesená",J100,0)</f>
        <v>0</v>
      </c>
      <c r="BI100" s="214">
        <f>IF(N100="nulová",J100,0)</f>
        <v>0</v>
      </c>
      <c r="BJ100" s="16" t="s">
        <v>80</v>
      </c>
      <c r="BK100" s="214">
        <f>ROUND(I100*H100,2)</f>
        <v>0</v>
      </c>
      <c r="BL100" s="16" t="s">
        <v>267</v>
      </c>
      <c r="BM100" s="16" t="s">
        <v>2141</v>
      </c>
    </row>
    <row r="101" s="1" customFormat="1">
      <c r="B101" s="37"/>
      <c r="C101" s="38"/>
      <c r="D101" s="215" t="s">
        <v>175</v>
      </c>
      <c r="E101" s="38"/>
      <c r="F101" s="216" t="s">
        <v>1191</v>
      </c>
      <c r="G101" s="38"/>
      <c r="H101" s="38"/>
      <c r="I101" s="129"/>
      <c r="J101" s="38"/>
      <c r="K101" s="38"/>
      <c r="L101" s="42"/>
      <c r="M101" s="217"/>
      <c r="N101" s="78"/>
      <c r="O101" s="78"/>
      <c r="P101" s="78"/>
      <c r="Q101" s="78"/>
      <c r="R101" s="78"/>
      <c r="S101" s="78"/>
      <c r="T101" s="79"/>
      <c r="AT101" s="16" t="s">
        <v>175</v>
      </c>
      <c r="AU101" s="16" t="s">
        <v>82</v>
      </c>
    </row>
    <row r="102" s="1" customFormat="1" ht="16.5" customHeight="1">
      <c r="B102" s="37"/>
      <c r="C102" s="203" t="s">
        <v>233</v>
      </c>
      <c r="D102" s="203" t="s">
        <v>168</v>
      </c>
      <c r="E102" s="204" t="s">
        <v>2142</v>
      </c>
      <c r="F102" s="205" t="s">
        <v>2143</v>
      </c>
      <c r="G102" s="206" t="s">
        <v>350</v>
      </c>
      <c r="H102" s="207">
        <v>37</v>
      </c>
      <c r="I102" s="208"/>
      <c r="J102" s="209">
        <f>ROUND(I102*H102,2)</f>
        <v>0</v>
      </c>
      <c r="K102" s="205" t="s">
        <v>172</v>
      </c>
      <c r="L102" s="42"/>
      <c r="M102" s="210" t="s">
        <v>19</v>
      </c>
      <c r="N102" s="211" t="s">
        <v>43</v>
      </c>
      <c r="O102" s="78"/>
      <c r="P102" s="212">
        <f>O102*H102</f>
        <v>0</v>
      </c>
      <c r="Q102" s="212">
        <v>0.0022200000000000002</v>
      </c>
      <c r="R102" s="212">
        <f>Q102*H102</f>
        <v>0.082140000000000005</v>
      </c>
      <c r="S102" s="212">
        <v>0</v>
      </c>
      <c r="T102" s="213">
        <f>S102*H102</f>
        <v>0</v>
      </c>
      <c r="AR102" s="16" t="s">
        <v>267</v>
      </c>
      <c r="AT102" s="16" t="s">
        <v>168</v>
      </c>
      <c r="AU102" s="16" t="s">
        <v>82</v>
      </c>
      <c r="AY102" s="16" t="s">
        <v>166</v>
      </c>
      <c r="BE102" s="214">
        <f>IF(N102="základní",J102,0)</f>
        <v>0</v>
      </c>
      <c r="BF102" s="214">
        <f>IF(N102="snížená",J102,0)</f>
        <v>0</v>
      </c>
      <c r="BG102" s="214">
        <f>IF(N102="zákl. přenesená",J102,0)</f>
        <v>0</v>
      </c>
      <c r="BH102" s="214">
        <f>IF(N102="sníž. přenesená",J102,0)</f>
        <v>0</v>
      </c>
      <c r="BI102" s="214">
        <f>IF(N102="nulová",J102,0)</f>
        <v>0</v>
      </c>
      <c r="BJ102" s="16" t="s">
        <v>80</v>
      </c>
      <c r="BK102" s="214">
        <f>ROUND(I102*H102,2)</f>
        <v>0</v>
      </c>
      <c r="BL102" s="16" t="s">
        <v>267</v>
      </c>
      <c r="BM102" s="16" t="s">
        <v>2144</v>
      </c>
    </row>
    <row r="103" s="1" customFormat="1">
      <c r="B103" s="37"/>
      <c r="C103" s="38"/>
      <c r="D103" s="215" t="s">
        <v>175</v>
      </c>
      <c r="E103" s="38"/>
      <c r="F103" s="216" t="s">
        <v>1191</v>
      </c>
      <c r="G103" s="38"/>
      <c r="H103" s="38"/>
      <c r="I103" s="129"/>
      <c r="J103" s="38"/>
      <c r="K103" s="38"/>
      <c r="L103" s="42"/>
      <c r="M103" s="217"/>
      <c r="N103" s="78"/>
      <c r="O103" s="78"/>
      <c r="P103" s="78"/>
      <c r="Q103" s="78"/>
      <c r="R103" s="78"/>
      <c r="S103" s="78"/>
      <c r="T103" s="79"/>
      <c r="AT103" s="16" t="s">
        <v>175</v>
      </c>
      <c r="AU103" s="16" t="s">
        <v>82</v>
      </c>
    </row>
    <row r="104" s="1" customFormat="1" ht="16.5" customHeight="1">
      <c r="B104" s="37"/>
      <c r="C104" s="203" t="s">
        <v>239</v>
      </c>
      <c r="D104" s="203" t="s">
        <v>168</v>
      </c>
      <c r="E104" s="204" t="s">
        <v>2145</v>
      </c>
      <c r="F104" s="205" t="s">
        <v>2146</v>
      </c>
      <c r="G104" s="206" t="s">
        <v>350</v>
      </c>
      <c r="H104" s="207">
        <v>13</v>
      </c>
      <c r="I104" s="208"/>
      <c r="J104" s="209">
        <f>ROUND(I104*H104,2)</f>
        <v>0</v>
      </c>
      <c r="K104" s="205" t="s">
        <v>172</v>
      </c>
      <c r="L104" s="42"/>
      <c r="M104" s="210" t="s">
        <v>19</v>
      </c>
      <c r="N104" s="211" t="s">
        <v>43</v>
      </c>
      <c r="O104" s="78"/>
      <c r="P104" s="212">
        <f>O104*H104</f>
        <v>0</v>
      </c>
      <c r="Q104" s="212">
        <v>0.0012099999999999999</v>
      </c>
      <c r="R104" s="212">
        <f>Q104*H104</f>
        <v>0.015729999999999997</v>
      </c>
      <c r="S104" s="212">
        <v>0</v>
      </c>
      <c r="T104" s="213">
        <f>S104*H104</f>
        <v>0</v>
      </c>
      <c r="AR104" s="16" t="s">
        <v>267</v>
      </c>
      <c r="AT104" s="16" t="s">
        <v>168</v>
      </c>
      <c r="AU104" s="16" t="s">
        <v>82</v>
      </c>
      <c r="AY104" s="16" t="s">
        <v>166</v>
      </c>
      <c r="BE104" s="214">
        <f>IF(N104="základní",J104,0)</f>
        <v>0</v>
      </c>
      <c r="BF104" s="214">
        <f>IF(N104="snížená",J104,0)</f>
        <v>0</v>
      </c>
      <c r="BG104" s="214">
        <f>IF(N104="zákl. přenesená",J104,0)</f>
        <v>0</v>
      </c>
      <c r="BH104" s="214">
        <f>IF(N104="sníž. přenesená",J104,0)</f>
        <v>0</v>
      </c>
      <c r="BI104" s="214">
        <f>IF(N104="nulová",J104,0)</f>
        <v>0</v>
      </c>
      <c r="BJ104" s="16" t="s">
        <v>80</v>
      </c>
      <c r="BK104" s="214">
        <f>ROUND(I104*H104,2)</f>
        <v>0</v>
      </c>
      <c r="BL104" s="16" t="s">
        <v>267</v>
      </c>
      <c r="BM104" s="16" t="s">
        <v>2147</v>
      </c>
    </row>
    <row r="105" s="1" customFormat="1">
      <c r="B105" s="37"/>
      <c r="C105" s="38"/>
      <c r="D105" s="215" t="s">
        <v>175</v>
      </c>
      <c r="E105" s="38"/>
      <c r="F105" s="216" t="s">
        <v>1191</v>
      </c>
      <c r="G105" s="38"/>
      <c r="H105" s="38"/>
      <c r="I105" s="129"/>
      <c r="J105" s="38"/>
      <c r="K105" s="38"/>
      <c r="L105" s="42"/>
      <c r="M105" s="217"/>
      <c r="N105" s="78"/>
      <c r="O105" s="78"/>
      <c r="P105" s="78"/>
      <c r="Q105" s="78"/>
      <c r="R105" s="78"/>
      <c r="S105" s="78"/>
      <c r="T105" s="79"/>
      <c r="AT105" s="16" t="s">
        <v>175</v>
      </c>
      <c r="AU105" s="16" t="s">
        <v>82</v>
      </c>
    </row>
    <row r="106" s="1" customFormat="1" ht="16.5" customHeight="1">
      <c r="B106" s="37"/>
      <c r="C106" s="203" t="s">
        <v>248</v>
      </c>
      <c r="D106" s="203" t="s">
        <v>168</v>
      </c>
      <c r="E106" s="204" t="s">
        <v>2148</v>
      </c>
      <c r="F106" s="205" t="s">
        <v>2149</v>
      </c>
      <c r="G106" s="206" t="s">
        <v>350</v>
      </c>
      <c r="H106" s="207">
        <v>17</v>
      </c>
      <c r="I106" s="208"/>
      <c r="J106" s="209">
        <f>ROUND(I106*H106,2)</f>
        <v>0</v>
      </c>
      <c r="K106" s="205" t="s">
        <v>172</v>
      </c>
      <c r="L106" s="42"/>
      <c r="M106" s="210" t="s">
        <v>19</v>
      </c>
      <c r="N106" s="211" t="s">
        <v>43</v>
      </c>
      <c r="O106" s="78"/>
      <c r="P106" s="212">
        <f>O106*H106</f>
        <v>0</v>
      </c>
      <c r="Q106" s="212">
        <v>0.00035</v>
      </c>
      <c r="R106" s="212">
        <f>Q106*H106</f>
        <v>0.0059499999999999996</v>
      </c>
      <c r="S106" s="212">
        <v>0</v>
      </c>
      <c r="T106" s="213">
        <f>S106*H106</f>
        <v>0</v>
      </c>
      <c r="AR106" s="16" t="s">
        <v>267</v>
      </c>
      <c r="AT106" s="16" t="s">
        <v>168</v>
      </c>
      <c r="AU106" s="16" t="s">
        <v>82</v>
      </c>
      <c r="AY106" s="16" t="s">
        <v>166</v>
      </c>
      <c r="BE106" s="214">
        <f>IF(N106="základní",J106,0)</f>
        <v>0</v>
      </c>
      <c r="BF106" s="214">
        <f>IF(N106="snížená",J106,0)</f>
        <v>0</v>
      </c>
      <c r="BG106" s="214">
        <f>IF(N106="zákl. přenesená",J106,0)</f>
        <v>0</v>
      </c>
      <c r="BH106" s="214">
        <f>IF(N106="sníž. přenesená",J106,0)</f>
        <v>0</v>
      </c>
      <c r="BI106" s="214">
        <f>IF(N106="nulová",J106,0)</f>
        <v>0</v>
      </c>
      <c r="BJ106" s="16" t="s">
        <v>80</v>
      </c>
      <c r="BK106" s="214">
        <f>ROUND(I106*H106,2)</f>
        <v>0</v>
      </c>
      <c r="BL106" s="16" t="s">
        <v>267</v>
      </c>
      <c r="BM106" s="16" t="s">
        <v>2150</v>
      </c>
    </row>
    <row r="107" s="1" customFormat="1">
      <c r="B107" s="37"/>
      <c r="C107" s="38"/>
      <c r="D107" s="215" t="s">
        <v>175</v>
      </c>
      <c r="E107" s="38"/>
      <c r="F107" s="216" t="s">
        <v>1191</v>
      </c>
      <c r="G107" s="38"/>
      <c r="H107" s="38"/>
      <c r="I107" s="129"/>
      <c r="J107" s="38"/>
      <c r="K107" s="38"/>
      <c r="L107" s="42"/>
      <c r="M107" s="217"/>
      <c r="N107" s="78"/>
      <c r="O107" s="78"/>
      <c r="P107" s="78"/>
      <c r="Q107" s="78"/>
      <c r="R107" s="78"/>
      <c r="S107" s="78"/>
      <c r="T107" s="79"/>
      <c r="AT107" s="16" t="s">
        <v>175</v>
      </c>
      <c r="AU107" s="16" t="s">
        <v>82</v>
      </c>
    </row>
    <row r="108" s="1" customFormat="1" ht="16.5" customHeight="1">
      <c r="B108" s="37"/>
      <c r="C108" s="203" t="s">
        <v>255</v>
      </c>
      <c r="D108" s="203" t="s">
        <v>168</v>
      </c>
      <c r="E108" s="204" t="s">
        <v>2151</v>
      </c>
      <c r="F108" s="205" t="s">
        <v>2152</v>
      </c>
      <c r="G108" s="206" t="s">
        <v>251</v>
      </c>
      <c r="H108" s="207">
        <v>6</v>
      </c>
      <c r="I108" s="208"/>
      <c r="J108" s="209">
        <f>ROUND(I108*H108,2)</f>
        <v>0</v>
      </c>
      <c r="K108" s="205" t="s">
        <v>172</v>
      </c>
      <c r="L108" s="42"/>
      <c r="M108" s="210" t="s">
        <v>19</v>
      </c>
      <c r="N108" s="211" t="s">
        <v>43</v>
      </c>
      <c r="O108" s="78"/>
      <c r="P108" s="212">
        <f>O108*H108</f>
        <v>0</v>
      </c>
      <c r="Q108" s="212">
        <v>0</v>
      </c>
      <c r="R108" s="212">
        <f>Q108*H108</f>
        <v>0</v>
      </c>
      <c r="S108" s="212">
        <v>0</v>
      </c>
      <c r="T108" s="213">
        <f>S108*H108</f>
        <v>0</v>
      </c>
      <c r="AR108" s="16" t="s">
        <v>267</v>
      </c>
      <c r="AT108" s="16" t="s">
        <v>168</v>
      </c>
      <c r="AU108" s="16" t="s">
        <v>82</v>
      </c>
      <c r="AY108" s="16" t="s">
        <v>166</v>
      </c>
      <c r="BE108" s="214">
        <f>IF(N108="základní",J108,0)</f>
        <v>0</v>
      </c>
      <c r="BF108" s="214">
        <f>IF(N108="snížená",J108,0)</f>
        <v>0</v>
      </c>
      <c r="BG108" s="214">
        <f>IF(N108="zákl. přenesená",J108,0)</f>
        <v>0</v>
      </c>
      <c r="BH108" s="214">
        <f>IF(N108="sníž. přenesená",J108,0)</f>
        <v>0</v>
      </c>
      <c r="BI108" s="214">
        <f>IF(N108="nulová",J108,0)</f>
        <v>0</v>
      </c>
      <c r="BJ108" s="16" t="s">
        <v>80</v>
      </c>
      <c r="BK108" s="214">
        <f>ROUND(I108*H108,2)</f>
        <v>0</v>
      </c>
      <c r="BL108" s="16" t="s">
        <v>267</v>
      </c>
      <c r="BM108" s="16" t="s">
        <v>2153</v>
      </c>
    </row>
    <row r="109" s="1" customFormat="1">
      <c r="B109" s="37"/>
      <c r="C109" s="38"/>
      <c r="D109" s="215" t="s">
        <v>175</v>
      </c>
      <c r="E109" s="38"/>
      <c r="F109" s="216" t="s">
        <v>2154</v>
      </c>
      <c r="G109" s="38"/>
      <c r="H109" s="38"/>
      <c r="I109" s="129"/>
      <c r="J109" s="38"/>
      <c r="K109" s="38"/>
      <c r="L109" s="42"/>
      <c r="M109" s="217"/>
      <c r="N109" s="78"/>
      <c r="O109" s="78"/>
      <c r="P109" s="78"/>
      <c r="Q109" s="78"/>
      <c r="R109" s="78"/>
      <c r="S109" s="78"/>
      <c r="T109" s="79"/>
      <c r="AT109" s="16" t="s">
        <v>175</v>
      </c>
      <c r="AU109" s="16" t="s">
        <v>82</v>
      </c>
    </row>
    <row r="110" s="1" customFormat="1" ht="16.5" customHeight="1">
      <c r="B110" s="37"/>
      <c r="C110" s="203" t="s">
        <v>8</v>
      </c>
      <c r="D110" s="203" t="s">
        <v>168</v>
      </c>
      <c r="E110" s="204" t="s">
        <v>2155</v>
      </c>
      <c r="F110" s="205" t="s">
        <v>2156</v>
      </c>
      <c r="G110" s="206" t="s">
        <v>251</v>
      </c>
      <c r="H110" s="207">
        <v>2</v>
      </c>
      <c r="I110" s="208"/>
      <c r="J110" s="209">
        <f>ROUND(I110*H110,2)</f>
        <v>0</v>
      </c>
      <c r="K110" s="205" t="s">
        <v>172</v>
      </c>
      <c r="L110" s="42"/>
      <c r="M110" s="210" t="s">
        <v>19</v>
      </c>
      <c r="N110" s="211" t="s">
        <v>43</v>
      </c>
      <c r="O110" s="78"/>
      <c r="P110" s="212">
        <f>O110*H110</f>
        <v>0</v>
      </c>
      <c r="Q110" s="212">
        <v>0</v>
      </c>
      <c r="R110" s="212">
        <f>Q110*H110</f>
        <v>0</v>
      </c>
      <c r="S110" s="212">
        <v>0</v>
      </c>
      <c r="T110" s="213">
        <f>S110*H110</f>
        <v>0</v>
      </c>
      <c r="AR110" s="16" t="s">
        <v>267</v>
      </c>
      <c r="AT110" s="16" t="s">
        <v>168</v>
      </c>
      <c r="AU110" s="16" t="s">
        <v>82</v>
      </c>
      <c r="AY110" s="16" t="s">
        <v>166</v>
      </c>
      <c r="BE110" s="214">
        <f>IF(N110="základní",J110,0)</f>
        <v>0</v>
      </c>
      <c r="BF110" s="214">
        <f>IF(N110="snížená",J110,0)</f>
        <v>0</v>
      </c>
      <c r="BG110" s="214">
        <f>IF(N110="zákl. přenesená",J110,0)</f>
        <v>0</v>
      </c>
      <c r="BH110" s="214">
        <f>IF(N110="sníž. přenesená",J110,0)</f>
        <v>0</v>
      </c>
      <c r="BI110" s="214">
        <f>IF(N110="nulová",J110,0)</f>
        <v>0</v>
      </c>
      <c r="BJ110" s="16" t="s">
        <v>80</v>
      </c>
      <c r="BK110" s="214">
        <f>ROUND(I110*H110,2)</f>
        <v>0</v>
      </c>
      <c r="BL110" s="16" t="s">
        <v>267</v>
      </c>
      <c r="BM110" s="16" t="s">
        <v>2157</v>
      </c>
    </row>
    <row r="111" s="1" customFormat="1">
      <c r="B111" s="37"/>
      <c r="C111" s="38"/>
      <c r="D111" s="215" t="s">
        <v>175</v>
      </c>
      <c r="E111" s="38"/>
      <c r="F111" s="216" t="s">
        <v>2154</v>
      </c>
      <c r="G111" s="38"/>
      <c r="H111" s="38"/>
      <c r="I111" s="129"/>
      <c r="J111" s="38"/>
      <c r="K111" s="38"/>
      <c r="L111" s="42"/>
      <c r="M111" s="217"/>
      <c r="N111" s="78"/>
      <c r="O111" s="78"/>
      <c r="P111" s="78"/>
      <c r="Q111" s="78"/>
      <c r="R111" s="78"/>
      <c r="S111" s="78"/>
      <c r="T111" s="79"/>
      <c r="AT111" s="16" t="s">
        <v>175</v>
      </c>
      <c r="AU111" s="16" t="s">
        <v>82</v>
      </c>
    </row>
    <row r="112" s="1" customFormat="1" ht="16.5" customHeight="1">
      <c r="B112" s="37"/>
      <c r="C112" s="203" t="s">
        <v>267</v>
      </c>
      <c r="D112" s="203" t="s">
        <v>168</v>
      </c>
      <c r="E112" s="204" t="s">
        <v>2158</v>
      </c>
      <c r="F112" s="205" t="s">
        <v>2159</v>
      </c>
      <c r="G112" s="206" t="s">
        <v>251</v>
      </c>
      <c r="H112" s="207">
        <v>2</v>
      </c>
      <c r="I112" s="208"/>
      <c r="J112" s="209">
        <f>ROUND(I112*H112,2)</f>
        <v>0</v>
      </c>
      <c r="K112" s="205" t="s">
        <v>172</v>
      </c>
      <c r="L112" s="42"/>
      <c r="M112" s="210" t="s">
        <v>19</v>
      </c>
      <c r="N112" s="211" t="s">
        <v>43</v>
      </c>
      <c r="O112" s="78"/>
      <c r="P112" s="212">
        <f>O112*H112</f>
        <v>0</v>
      </c>
      <c r="Q112" s="212">
        <v>0.00089999999999999998</v>
      </c>
      <c r="R112" s="212">
        <f>Q112*H112</f>
        <v>0.0018</v>
      </c>
      <c r="S112" s="212">
        <v>0</v>
      </c>
      <c r="T112" s="213">
        <f>S112*H112</f>
        <v>0</v>
      </c>
      <c r="AR112" s="16" t="s">
        <v>267</v>
      </c>
      <c r="AT112" s="16" t="s">
        <v>168</v>
      </c>
      <c r="AU112" s="16" t="s">
        <v>82</v>
      </c>
      <c r="AY112" s="16" t="s">
        <v>166</v>
      </c>
      <c r="BE112" s="214">
        <f>IF(N112="základní",J112,0)</f>
        <v>0</v>
      </c>
      <c r="BF112" s="214">
        <f>IF(N112="snížená",J112,0)</f>
        <v>0</v>
      </c>
      <c r="BG112" s="214">
        <f>IF(N112="zákl. přenesená",J112,0)</f>
        <v>0</v>
      </c>
      <c r="BH112" s="214">
        <f>IF(N112="sníž. přenesená",J112,0)</f>
        <v>0</v>
      </c>
      <c r="BI112" s="214">
        <f>IF(N112="nulová",J112,0)</f>
        <v>0</v>
      </c>
      <c r="BJ112" s="16" t="s">
        <v>80</v>
      </c>
      <c r="BK112" s="214">
        <f>ROUND(I112*H112,2)</f>
        <v>0</v>
      </c>
      <c r="BL112" s="16" t="s">
        <v>267</v>
      </c>
      <c r="BM112" s="16" t="s">
        <v>2160</v>
      </c>
    </row>
    <row r="113" s="1" customFormat="1" ht="16.5" customHeight="1">
      <c r="B113" s="37"/>
      <c r="C113" s="203" t="s">
        <v>279</v>
      </c>
      <c r="D113" s="203" t="s">
        <v>168</v>
      </c>
      <c r="E113" s="204" t="s">
        <v>2161</v>
      </c>
      <c r="F113" s="205" t="s">
        <v>2162</v>
      </c>
      <c r="G113" s="206" t="s">
        <v>251</v>
      </c>
      <c r="H113" s="207">
        <v>8</v>
      </c>
      <c r="I113" s="208"/>
      <c r="J113" s="209">
        <f>ROUND(I113*H113,2)</f>
        <v>0</v>
      </c>
      <c r="K113" s="205" t="s">
        <v>19</v>
      </c>
      <c r="L113" s="42"/>
      <c r="M113" s="210" t="s">
        <v>19</v>
      </c>
      <c r="N113" s="211" t="s">
        <v>43</v>
      </c>
      <c r="O113" s="78"/>
      <c r="P113" s="212">
        <f>O113*H113</f>
        <v>0</v>
      </c>
      <c r="Q113" s="212">
        <v>0.00189</v>
      </c>
      <c r="R113" s="212">
        <f>Q113*H113</f>
        <v>0.01512</v>
      </c>
      <c r="S113" s="212">
        <v>0</v>
      </c>
      <c r="T113" s="213">
        <f>S113*H113</f>
        <v>0</v>
      </c>
      <c r="AR113" s="16" t="s">
        <v>267</v>
      </c>
      <c r="AT113" s="16" t="s">
        <v>168</v>
      </c>
      <c r="AU113" s="16" t="s">
        <v>82</v>
      </c>
      <c r="AY113" s="16" t="s">
        <v>166</v>
      </c>
      <c r="BE113" s="214">
        <f>IF(N113="základní",J113,0)</f>
        <v>0</v>
      </c>
      <c r="BF113" s="214">
        <f>IF(N113="snížená",J113,0)</f>
        <v>0</v>
      </c>
      <c r="BG113" s="214">
        <f>IF(N113="zákl. přenesená",J113,0)</f>
        <v>0</v>
      </c>
      <c r="BH113" s="214">
        <f>IF(N113="sníž. přenesená",J113,0)</f>
        <v>0</v>
      </c>
      <c r="BI113" s="214">
        <f>IF(N113="nulová",J113,0)</f>
        <v>0</v>
      </c>
      <c r="BJ113" s="16" t="s">
        <v>80</v>
      </c>
      <c r="BK113" s="214">
        <f>ROUND(I113*H113,2)</f>
        <v>0</v>
      </c>
      <c r="BL113" s="16" t="s">
        <v>267</v>
      </c>
      <c r="BM113" s="16" t="s">
        <v>2163</v>
      </c>
    </row>
    <row r="114" s="1" customFormat="1" ht="16.5" customHeight="1">
      <c r="B114" s="37"/>
      <c r="C114" s="203" t="s">
        <v>284</v>
      </c>
      <c r="D114" s="203" t="s">
        <v>168</v>
      </c>
      <c r="E114" s="204" t="s">
        <v>2164</v>
      </c>
      <c r="F114" s="205" t="s">
        <v>2165</v>
      </c>
      <c r="G114" s="206" t="s">
        <v>251</v>
      </c>
      <c r="H114" s="207">
        <v>1</v>
      </c>
      <c r="I114" s="208"/>
      <c r="J114" s="209">
        <f>ROUND(I114*H114,2)</f>
        <v>0</v>
      </c>
      <c r="K114" s="205" t="s">
        <v>19</v>
      </c>
      <c r="L114" s="42"/>
      <c r="M114" s="210" t="s">
        <v>19</v>
      </c>
      <c r="N114" s="211" t="s">
        <v>43</v>
      </c>
      <c r="O114" s="78"/>
      <c r="P114" s="212">
        <f>O114*H114</f>
        <v>0</v>
      </c>
      <c r="Q114" s="212">
        <v>8.0000000000000007E-05</v>
      </c>
      <c r="R114" s="212">
        <f>Q114*H114</f>
        <v>8.0000000000000007E-05</v>
      </c>
      <c r="S114" s="212">
        <v>0</v>
      </c>
      <c r="T114" s="213">
        <f>S114*H114</f>
        <v>0</v>
      </c>
      <c r="AR114" s="16" t="s">
        <v>267</v>
      </c>
      <c r="AT114" s="16" t="s">
        <v>168</v>
      </c>
      <c r="AU114" s="16" t="s">
        <v>82</v>
      </c>
      <c r="AY114" s="16" t="s">
        <v>166</v>
      </c>
      <c r="BE114" s="214">
        <f>IF(N114="základní",J114,0)</f>
        <v>0</v>
      </c>
      <c r="BF114" s="214">
        <f>IF(N114="snížená",J114,0)</f>
        <v>0</v>
      </c>
      <c r="BG114" s="214">
        <f>IF(N114="zákl. přenesená",J114,0)</f>
        <v>0</v>
      </c>
      <c r="BH114" s="214">
        <f>IF(N114="sníž. přenesená",J114,0)</f>
        <v>0</v>
      </c>
      <c r="BI114" s="214">
        <f>IF(N114="nulová",J114,0)</f>
        <v>0</v>
      </c>
      <c r="BJ114" s="16" t="s">
        <v>80</v>
      </c>
      <c r="BK114" s="214">
        <f>ROUND(I114*H114,2)</f>
        <v>0</v>
      </c>
      <c r="BL114" s="16" t="s">
        <v>267</v>
      </c>
      <c r="BM114" s="16" t="s">
        <v>2166</v>
      </c>
    </row>
    <row r="115" s="1" customFormat="1" ht="16.5" customHeight="1">
      <c r="B115" s="37"/>
      <c r="C115" s="203" t="s">
        <v>294</v>
      </c>
      <c r="D115" s="203" t="s">
        <v>168</v>
      </c>
      <c r="E115" s="204" t="s">
        <v>2167</v>
      </c>
      <c r="F115" s="205" t="s">
        <v>2168</v>
      </c>
      <c r="G115" s="206" t="s">
        <v>251</v>
      </c>
      <c r="H115" s="207">
        <v>1</v>
      </c>
      <c r="I115" s="208"/>
      <c r="J115" s="209">
        <f>ROUND(I115*H115,2)</f>
        <v>0</v>
      </c>
      <c r="K115" s="205" t="s">
        <v>172</v>
      </c>
      <c r="L115" s="42"/>
      <c r="M115" s="210" t="s">
        <v>19</v>
      </c>
      <c r="N115" s="211" t="s">
        <v>43</v>
      </c>
      <c r="O115" s="78"/>
      <c r="P115" s="212">
        <f>O115*H115</f>
        <v>0</v>
      </c>
      <c r="Q115" s="212">
        <v>0.00029</v>
      </c>
      <c r="R115" s="212">
        <f>Q115*H115</f>
        <v>0.00029</v>
      </c>
      <c r="S115" s="212">
        <v>0</v>
      </c>
      <c r="T115" s="213">
        <f>S115*H115</f>
        <v>0</v>
      </c>
      <c r="AR115" s="16" t="s">
        <v>267</v>
      </c>
      <c r="AT115" s="16" t="s">
        <v>168</v>
      </c>
      <c r="AU115" s="16" t="s">
        <v>82</v>
      </c>
      <c r="AY115" s="16" t="s">
        <v>166</v>
      </c>
      <c r="BE115" s="214">
        <f>IF(N115="základní",J115,0)</f>
        <v>0</v>
      </c>
      <c r="BF115" s="214">
        <f>IF(N115="snížená",J115,0)</f>
        <v>0</v>
      </c>
      <c r="BG115" s="214">
        <f>IF(N115="zákl. přenesená",J115,0)</f>
        <v>0</v>
      </c>
      <c r="BH115" s="214">
        <f>IF(N115="sníž. přenesená",J115,0)</f>
        <v>0</v>
      </c>
      <c r="BI115" s="214">
        <f>IF(N115="nulová",J115,0)</f>
        <v>0</v>
      </c>
      <c r="BJ115" s="16" t="s">
        <v>80</v>
      </c>
      <c r="BK115" s="214">
        <f>ROUND(I115*H115,2)</f>
        <v>0</v>
      </c>
      <c r="BL115" s="16" t="s">
        <v>267</v>
      </c>
      <c r="BM115" s="16" t="s">
        <v>2169</v>
      </c>
    </row>
    <row r="116" s="1" customFormat="1" ht="16.5" customHeight="1">
      <c r="B116" s="37"/>
      <c r="C116" s="203" t="s">
        <v>299</v>
      </c>
      <c r="D116" s="203" t="s">
        <v>168</v>
      </c>
      <c r="E116" s="204" t="s">
        <v>2170</v>
      </c>
      <c r="F116" s="205" t="s">
        <v>2171</v>
      </c>
      <c r="G116" s="206" t="s">
        <v>350</v>
      </c>
      <c r="H116" s="207">
        <v>92</v>
      </c>
      <c r="I116" s="208"/>
      <c r="J116" s="209">
        <f>ROUND(I116*H116,2)</f>
        <v>0</v>
      </c>
      <c r="K116" s="205" t="s">
        <v>172</v>
      </c>
      <c r="L116" s="42"/>
      <c r="M116" s="210" t="s">
        <v>19</v>
      </c>
      <c r="N116" s="211" t="s">
        <v>43</v>
      </c>
      <c r="O116" s="78"/>
      <c r="P116" s="212">
        <f>O116*H116</f>
        <v>0</v>
      </c>
      <c r="Q116" s="212">
        <v>0</v>
      </c>
      <c r="R116" s="212">
        <f>Q116*H116</f>
        <v>0</v>
      </c>
      <c r="S116" s="212">
        <v>0</v>
      </c>
      <c r="T116" s="213">
        <f>S116*H116</f>
        <v>0</v>
      </c>
      <c r="AR116" s="16" t="s">
        <v>267</v>
      </c>
      <c r="AT116" s="16" t="s">
        <v>168</v>
      </c>
      <c r="AU116" s="16" t="s">
        <v>82</v>
      </c>
      <c r="AY116" s="16" t="s">
        <v>166</v>
      </c>
      <c r="BE116" s="214">
        <f>IF(N116="základní",J116,0)</f>
        <v>0</v>
      </c>
      <c r="BF116" s="214">
        <f>IF(N116="snížená",J116,0)</f>
        <v>0</v>
      </c>
      <c r="BG116" s="214">
        <f>IF(N116="zákl. přenesená",J116,0)</f>
        <v>0</v>
      </c>
      <c r="BH116" s="214">
        <f>IF(N116="sníž. přenesená",J116,0)</f>
        <v>0</v>
      </c>
      <c r="BI116" s="214">
        <f>IF(N116="nulová",J116,0)</f>
        <v>0</v>
      </c>
      <c r="BJ116" s="16" t="s">
        <v>80</v>
      </c>
      <c r="BK116" s="214">
        <f>ROUND(I116*H116,2)</f>
        <v>0</v>
      </c>
      <c r="BL116" s="16" t="s">
        <v>267</v>
      </c>
      <c r="BM116" s="16" t="s">
        <v>2172</v>
      </c>
    </row>
    <row r="117" s="1" customFormat="1">
      <c r="B117" s="37"/>
      <c r="C117" s="38"/>
      <c r="D117" s="215" t="s">
        <v>175</v>
      </c>
      <c r="E117" s="38"/>
      <c r="F117" s="216" t="s">
        <v>2173</v>
      </c>
      <c r="G117" s="38"/>
      <c r="H117" s="38"/>
      <c r="I117" s="129"/>
      <c r="J117" s="38"/>
      <c r="K117" s="38"/>
      <c r="L117" s="42"/>
      <c r="M117" s="217"/>
      <c r="N117" s="78"/>
      <c r="O117" s="78"/>
      <c r="P117" s="78"/>
      <c r="Q117" s="78"/>
      <c r="R117" s="78"/>
      <c r="S117" s="78"/>
      <c r="T117" s="79"/>
      <c r="AT117" s="16" t="s">
        <v>175</v>
      </c>
      <c r="AU117" s="16" t="s">
        <v>82</v>
      </c>
    </row>
    <row r="118" s="1" customFormat="1" ht="16.5" customHeight="1">
      <c r="B118" s="37"/>
      <c r="C118" s="203" t="s">
        <v>7</v>
      </c>
      <c r="D118" s="203" t="s">
        <v>168</v>
      </c>
      <c r="E118" s="204" t="s">
        <v>2174</v>
      </c>
      <c r="F118" s="205" t="s">
        <v>2175</v>
      </c>
      <c r="G118" s="206" t="s">
        <v>350</v>
      </c>
      <c r="H118" s="207">
        <v>37</v>
      </c>
      <c r="I118" s="208"/>
      <c r="J118" s="209">
        <f>ROUND(I118*H118,2)</f>
        <v>0</v>
      </c>
      <c r="K118" s="205" t="s">
        <v>172</v>
      </c>
      <c r="L118" s="42"/>
      <c r="M118" s="210" t="s">
        <v>19</v>
      </c>
      <c r="N118" s="211" t="s">
        <v>43</v>
      </c>
      <c r="O118" s="78"/>
      <c r="P118" s="212">
        <f>O118*H118</f>
        <v>0</v>
      </c>
      <c r="Q118" s="212">
        <v>0</v>
      </c>
      <c r="R118" s="212">
        <f>Q118*H118</f>
        <v>0</v>
      </c>
      <c r="S118" s="212">
        <v>0</v>
      </c>
      <c r="T118" s="213">
        <f>S118*H118</f>
        <v>0</v>
      </c>
      <c r="AR118" s="16" t="s">
        <v>267</v>
      </c>
      <c r="AT118" s="16" t="s">
        <v>168</v>
      </c>
      <c r="AU118" s="16" t="s">
        <v>82</v>
      </c>
      <c r="AY118" s="16" t="s">
        <v>166</v>
      </c>
      <c r="BE118" s="214">
        <f>IF(N118="základní",J118,0)</f>
        <v>0</v>
      </c>
      <c r="BF118" s="214">
        <f>IF(N118="snížená",J118,0)</f>
        <v>0</v>
      </c>
      <c r="BG118" s="214">
        <f>IF(N118="zákl. přenesená",J118,0)</f>
        <v>0</v>
      </c>
      <c r="BH118" s="214">
        <f>IF(N118="sníž. přenesená",J118,0)</f>
        <v>0</v>
      </c>
      <c r="BI118" s="214">
        <f>IF(N118="nulová",J118,0)</f>
        <v>0</v>
      </c>
      <c r="BJ118" s="16" t="s">
        <v>80</v>
      </c>
      <c r="BK118" s="214">
        <f>ROUND(I118*H118,2)</f>
        <v>0</v>
      </c>
      <c r="BL118" s="16" t="s">
        <v>267</v>
      </c>
      <c r="BM118" s="16" t="s">
        <v>2176</v>
      </c>
    </row>
    <row r="119" s="1" customFormat="1">
      <c r="B119" s="37"/>
      <c r="C119" s="38"/>
      <c r="D119" s="215" t="s">
        <v>175</v>
      </c>
      <c r="E119" s="38"/>
      <c r="F119" s="216" t="s">
        <v>2173</v>
      </c>
      <c r="G119" s="38"/>
      <c r="H119" s="38"/>
      <c r="I119" s="129"/>
      <c r="J119" s="38"/>
      <c r="K119" s="38"/>
      <c r="L119" s="42"/>
      <c r="M119" s="217"/>
      <c r="N119" s="78"/>
      <c r="O119" s="78"/>
      <c r="P119" s="78"/>
      <c r="Q119" s="78"/>
      <c r="R119" s="78"/>
      <c r="S119" s="78"/>
      <c r="T119" s="79"/>
      <c r="AT119" s="16" t="s">
        <v>175</v>
      </c>
      <c r="AU119" s="16" t="s">
        <v>82</v>
      </c>
    </row>
    <row r="120" s="1" customFormat="1" ht="16.5" customHeight="1">
      <c r="B120" s="37"/>
      <c r="C120" s="203" t="s">
        <v>311</v>
      </c>
      <c r="D120" s="203" t="s">
        <v>168</v>
      </c>
      <c r="E120" s="204" t="s">
        <v>2177</v>
      </c>
      <c r="F120" s="205" t="s">
        <v>2178</v>
      </c>
      <c r="G120" s="206" t="s">
        <v>350</v>
      </c>
      <c r="H120" s="207">
        <v>32</v>
      </c>
      <c r="I120" s="208"/>
      <c r="J120" s="209">
        <f>ROUND(I120*H120,2)</f>
        <v>0</v>
      </c>
      <c r="K120" s="205" t="s">
        <v>172</v>
      </c>
      <c r="L120" s="42"/>
      <c r="M120" s="210" t="s">
        <v>19</v>
      </c>
      <c r="N120" s="211" t="s">
        <v>43</v>
      </c>
      <c r="O120" s="78"/>
      <c r="P120" s="212">
        <f>O120*H120</f>
        <v>0</v>
      </c>
      <c r="Q120" s="212">
        <v>0</v>
      </c>
      <c r="R120" s="212">
        <f>Q120*H120</f>
        <v>0</v>
      </c>
      <c r="S120" s="212">
        <v>0</v>
      </c>
      <c r="T120" s="213">
        <f>S120*H120</f>
        <v>0</v>
      </c>
      <c r="AR120" s="16" t="s">
        <v>267</v>
      </c>
      <c r="AT120" s="16" t="s">
        <v>168</v>
      </c>
      <c r="AU120" s="16" t="s">
        <v>82</v>
      </c>
      <c r="AY120" s="16" t="s">
        <v>166</v>
      </c>
      <c r="BE120" s="214">
        <f>IF(N120="základní",J120,0)</f>
        <v>0</v>
      </c>
      <c r="BF120" s="214">
        <f>IF(N120="snížená",J120,0)</f>
        <v>0</v>
      </c>
      <c r="BG120" s="214">
        <f>IF(N120="zákl. přenesená",J120,0)</f>
        <v>0</v>
      </c>
      <c r="BH120" s="214">
        <f>IF(N120="sníž. přenesená",J120,0)</f>
        <v>0</v>
      </c>
      <c r="BI120" s="214">
        <f>IF(N120="nulová",J120,0)</f>
        <v>0</v>
      </c>
      <c r="BJ120" s="16" t="s">
        <v>80</v>
      </c>
      <c r="BK120" s="214">
        <f>ROUND(I120*H120,2)</f>
        <v>0</v>
      </c>
      <c r="BL120" s="16" t="s">
        <v>267</v>
      </c>
      <c r="BM120" s="16" t="s">
        <v>2179</v>
      </c>
    </row>
    <row r="121" s="1" customFormat="1">
      <c r="B121" s="37"/>
      <c r="C121" s="38"/>
      <c r="D121" s="215" t="s">
        <v>175</v>
      </c>
      <c r="E121" s="38"/>
      <c r="F121" s="216" t="s">
        <v>2173</v>
      </c>
      <c r="G121" s="38"/>
      <c r="H121" s="38"/>
      <c r="I121" s="129"/>
      <c r="J121" s="38"/>
      <c r="K121" s="38"/>
      <c r="L121" s="42"/>
      <c r="M121" s="217"/>
      <c r="N121" s="78"/>
      <c r="O121" s="78"/>
      <c r="P121" s="78"/>
      <c r="Q121" s="78"/>
      <c r="R121" s="78"/>
      <c r="S121" s="78"/>
      <c r="T121" s="79"/>
      <c r="AT121" s="16" t="s">
        <v>175</v>
      </c>
      <c r="AU121" s="16" t="s">
        <v>82</v>
      </c>
    </row>
    <row r="122" s="1" customFormat="1" ht="22.5" customHeight="1">
      <c r="B122" s="37"/>
      <c r="C122" s="203" t="s">
        <v>318</v>
      </c>
      <c r="D122" s="203" t="s">
        <v>168</v>
      </c>
      <c r="E122" s="204" t="s">
        <v>2180</v>
      </c>
      <c r="F122" s="205" t="s">
        <v>2181</v>
      </c>
      <c r="G122" s="206" t="s">
        <v>221</v>
      </c>
      <c r="H122" s="207">
        <v>0.36199999999999999</v>
      </c>
      <c r="I122" s="208"/>
      <c r="J122" s="209">
        <f>ROUND(I122*H122,2)</f>
        <v>0</v>
      </c>
      <c r="K122" s="205" t="s">
        <v>172</v>
      </c>
      <c r="L122" s="42"/>
      <c r="M122" s="210" t="s">
        <v>19</v>
      </c>
      <c r="N122" s="211" t="s">
        <v>43</v>
      </c>
      <c r="O122" s="78"/>
      <c r="P122" s="212">
        <f>O122*H122</f>
        <v>0</v>
      </c>
      <c r="Q122" s="212">
        <v>0</v>
      </c>
      <c r="R122" s="212">
        <f>Q122*H122</f>
        <v>0</v>
      </c>
      <c r="S122" s="212">
        <v>0</v>
      </c>
      <c r="T122" s="213">
        <f>S122*H122</f>
        <v>0</v>
      </c>
      <c r="AR122" s="16" t="s">
        <v>267</v>
      </c>
      <c r="AT122" s="16" t="s">
        <v>168</v>
      </c>
      <c r="AU122" s="16" t="s">
        <v>82</v>
      </c>
      <c r="AY122" s="16" t="s">
        <v>166</v>
      </c>
      <c r="BE122" s="214">
        <f>IF(N122="základní",J122,0)</f>
        <v>0</v>
      </c>
      <c r="BF122" s="214">
        <f>IF(N122="snížená",J122,0)</f>
        <v>0</v>
      </c>
      <c r="BG122" s="214">
        <f>IF(N122="zákl. přenesená",J122,0)</f>
        <v>0</v>
      </c>
      <c r="BH122" s="214">
        <f>IF(N122="sníž. přenesená",J122,0)</f>
        <v>0</v>
      </c>
      <c r="BI122" s="214">
        <f>IF(N122="nulová",J122,0)</f>
        <v>0</v>
      </c>
      <c r="BJ122" s="16" t="s">
        <v>80</v>
      </c>
      <c r="BK122" s="214">
        <f>ROUND(I122*H122,2)</f>
        <v>0</v>
      </c>
      <c r="BL122" s="16" t="s">
        <v>267</v>
      </c>
      <c r="BM122" s="16" t="s">
        <v>2182</v>
      </c>
    </row>
    <row r="123" s="1" customFormat="1">
      <c r="B123" s="37"/>
      <c r="C123" s="38"/>
      <c r="D123" s="215" t="s">
        <v>175</v>
      </c>
      <c r="E123" s="38"/>
      <c r="F123" s="216" t="s">
        <v>1088</v>
      </c>
      <c r="G123" s="38"/>
      <c r="H123" s="38"/>
      <c r="I123" s="129"/>
      <c r="J123" s="38"/>
      <c r="K123" s="38"/>
      <c r="L123" s="42"/>
      <c r="M123" s="217"/>
      <c r="N123" s="78"/>
      <c r="O123" s="78"/>
      <c r="P123" s="78"/>
      <c r="Q123" s="78"/>
      <c r="R123" s="78"/>
      <c r="S123" s="78"/>
      <c r="T123" s="79"/>
      <c r="AT123" s="16" t="s">
        <v>175</v>
      </c>
      <c r="AU123" s="16" t="s">
        <v>82</v>
      </c>
    </row>
    <row r="124" s="10" customFormat="1" ht="22.8" customHeight="1">
      <c r="B124" s="187"/>
      <c r="C124" s="188"/>
      <c r="D124" s="189" t="s">
        <v>71</v>
      </c>
      <c r="E124" s="201" t="s">
        <v>2183</v>
      </c>
      <c r="F124" s="201" t="s">
        <v>2184</v>
      </c>
      <c r="G124" s="188"/>
      <c r="H124" s="188"/>
      <c r="I124" s="191"/>
      <c r="J124" s="202">
        <f>BK124</f>
        <v>0</v>
      </c>
      <c r="K124" s="188"/>
      <c r="L124" s="193"/>
      <c r="M124" s="194"/>
      <c r="N124" s="195"/>
      <c r="O124" s="195"/>
      <c r="P124" s="196">
        <f>SUM(P125:P126)</f>
        <v>0</v>
      </c>
      <c r="Q124" s="195"/>
      <c r="R124" s="196">
        <f>SUM(R125:R126)</f>
        <v>0.00114</v>
      </c>
      <c r="S124" s="195"/>
      <c r="T124" s="197">
        <f>SUM(T125:T126)</f>
        <v>0</v>
      </c>
      <c r="AR124" s="198" t="s">
        <v>82</v>
      </c>
      <c r="AT124" s="199" t="s">
        <v>71</v>
      </c>
      <c r="AU124" s="199" t="s">
        <v>80</v>
      </c>
      <c r="AY124" s="198" t="s">
        <v>166</v>
      </c>
      <c r="BK124" s="200">
        <f>SUM(BK125:BK126)</f>
        <v>0</v>
      </c>
    </row>
    <row r="125" s="1" customFormat="1" ht="16.5" customHeight="1">
      <c r="B125" s="37"/>
      <c r="C125" s="203" t="s">
        <v>324</v>
      </c>
      <c r="D125" s="203" t="s">
        <v>168</v>
      </c>
      <c r="E125" s="204" t="s">
        <v>2185</v>
      </c>
      <c r="F125" s="205" t="s">
        <v>2186</v>
      </c>
      <c r="G125" s="206" t="s">
        <v>251</v>
      </c>
      <c r="H125" s="207">
        <v>1</v>
      </c>
      <c r="I125" s="208"/>
      <c r="J125" s="209">
        <f>ROUND(I125*H125,2)</f>
        <v>0</v>
      </c>
      <c r="K125" s="205" t="s">
        <v>172</v>
      </c>
      <c r="L125" s="42"/>
      <c r="M125" s="210" t="s">
        <v>19</v>
      </c>
      <c r="N125" s="211" t="s">
        <v>43</v>
      </c>
      <c r="O125" s="78"/>
      <c r="P125" s="212">
        <f>O125*H125</f>
        <v>0</v>
      </c>
      <c r="Q125" s="212">
        <v>0.00056999999999999998</v>
      </c>
      <c r="R125" s="212">
        <f>Q125*H125</f>
        <v>0.00056999999999999998</v>
      </c>
      <c r="S125" s="212">
        <v>0</v>
      </c>
      <c r="T125" s="213">
        <f>S125*H125</f>
        <v>0</v>
      </c>
      <c r="AR125" s="16" t="s">
        <v>267</v>
      </c>
      <c r="AT125" s="16" t="s">
        <v>168</v>
      </c>
      <c r="AU125" s="16" t="s">
        <v>82</v>
      </c>
      <c r="AY125" s="16" t="s">
        <v>166</v>
      </c>
      <c r="BE125" s="214">
        <f>IF(N125="základní",J125,0)</f>
        <v>0</v>
      </c>
      <c r="BF125" s="214">
        <f>IF(N125="snížená",J125,0)</f>
        <v>0</v>
      </c>
      <c r="BG125" s="214">
        <f>IF(N125="zákl. přenesená",J125,0)</f>
        <v>0</v>
      </c>
      <c r="BH125" s="214">
        <f>IF(N125="sníž. přenesená",J125,0)</f>
        <v>0</v>
      </c>
      <c r="BI125" s="214">
        <f>IF(N125="nulová",J125,0)</f>
        <v>0</v>
      </c>
      <c r="BJ125" s="16" t="s">
        <v>80</v>
      </c>
      <c r="BK125" s="214">
        <f>ROUND(I125*H125,2)</f>
        <v>0</v>
      </c>
      <c r="BL125" s="16" t="s">
        <v>267</v>
      </c>
      <c r="BM125" s="16" t="s">
        <v>2187</v>
      </c>
    </row>
    <row r="126" s="1" customFormat="1" ht="16.5" customHeight="1">
      <c r="B126" s="37"/>
      <c r="C126" s="203" t="s">
        <v>333</v>
      </c>
      <c r="D126" s="203" t="s">
        <v>168</v>
      </c>
      <c r="E126" s="204" t="s">
        <v>2188</v>
      </c>
      <c r="F126" s="205" t="s">
        <v>2189</v>
      </c>
      <c r="G126" s="206" t="s">
        <v>251</v>
      </c>
      <c r="H126" s="207">
        <v>1</v>
      </c>
      <c r="I126" s="208"/>
      <c r="J126" s="209">
        <f>ROUND(I126*H126,2)</f>
        <v>0</v>
      </c>
      <c r="K126" s="205" t="s">
        <v>172</v>
      </c>
      <c r="L126" s="42"/>
      <c r="M126" s="263" t="s">
        <v>19</v>
      </c>
      <c r="N126" s="264" t="s">
        <v>43</v>
      </c>
      <c r="O126" s="261"/>
      <c r="P126" s="265">
        <f>O126*H126</f>
        <v>0</v>
      </c>
      <c r="Q126" s="265">
        <v>0.00056999999999999998</v>
      </c>
      <c r="R126" s="265">
        <f>Q126*H126</f>
        <v>0.00056999999999999998</v>
      </c>
      <c r="S126" s="265">
        <v>0</v>
      </c>
      <c r="T126" s="266">
        <f>S126*H126</f>
        <v>0</v>
      </c>
      <c r="AR126" s="16" t="s">
        <v>267</v>
      </c>
      <c r="AT126" s="16" t="s">
        <v>168</v>
      </c>
      <c r="AU126" s="16" t="s">
        <v>82</v>
      </c>
      <c r="AY126" s="16" t="s">
        <v>166</v>
      </c>
      <c r="BE126" s="214">
        <f>IF(N126="základní",J126,0)</f>
        <v>0</v>
      </c>
      <c r="BF126" s="214">
        <f>IF(N126="snížená",J126,0)</f>
        <v>0</v>
      </c>
      <c r="BG126" s="214">
        <f>IF(N126="zákl. přenesená",J126,0)</f>
        <v>0</v>
      </c>
      <c r="BH126" s="214">
        <f>IF(N126="sníž. přenesená",J126,0)</f>
        <v>0</v>
      </c>
      <c r="BI126" s="214">
        <f>IF(N126="nulová",J126,0)</f>
        <v>0</v>
      </c>
      <c r="BJ126" s="16" t="s">
        <v>80</v>
      </c>
      <c r="BK126" s="214">
        <f>ROUND(I126*H126,2)</f>
        <v>0</v>
      </c>
      <c r="BL126" s="16" t="s">
        <v>267</v>
      </c>
      <c r="BM126" s="16" t="s">
        <v>2190</v>
      </c>
    </row>
    <row r="127" s="1" customFormat="1" ht="6.96" customHeight="1">
      <c r="B127" s="56"/>
      <c r="C127" s="57"/>
      <c r="D127" s="57"/>
      <c r="E127" s="57"/>
      <c r="F127" s="57"/>
      <c r="G127" s="57"/>
      <c r="H127" s="57"/>
      <c r="I127" s="153"/>
      <c r="J127" s="57"/>
      <c r="K127" s="57"/>
      <c r="L127" s="42"/>
    </row>
  </sheetData>
  <sheetProtection sheet="1" autoFilter="0" formatColumns="0" formatRows="0" objects="1" scenarios="1" spinCount="100000" saltValue="p+H2isE5RT/c9AphKX5kmnoMXomLUnko9lDEnps7RSdFFqD8hLfza72bv0+rH0Iq88IH0ebV9VA7vF6l5onD7Q==" hashValue="uJZYsY2Ix7Kc5uzWFAbPxieSsxAQwkL1jpKRR4CoerNdDvMPZOA/gRpTlYlBUFr5MZiRinwfLWWDTsd+kjXoSw==" algorithmName="SHA-512" password="CC35"/>
  <autoFilter ref="C83:K126"/>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2"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6" t="s">
        <v>112</v>
      </c>
    </row>
    <row r="3" ht="6.96" customHeight="1">
      <c r="B3" s="123"/>
      <c r="C3" s="124"/>
      <c r="D3" s="124"/>
      <c r="E3" s="124"/>
      <c r="F3" s="124"/>
      <c r="G3" s="124"/>
      <c r="H3" s="124"/>
      <c r="I3" s="125"/>
      <c r="J3" s="124"/>
      <c r="K3" s="124"/>
      <c r="L3" s="19"/>
      <c r="AT3" s="16" t="s">
        <v>82</v>
      </c>
    </row>
    <row r="4" ht="24.96" customHeight="1">
      <c r="B4" s="19"/>
      <c r="D4" s="126" t="s">
        <v>116</v>
      </c>
      <c r="L4" s="19"/>
      <c r="M4" s="23" t="s">
        <v>10</v>
      </c>
      <c r="AT4" s="16" t="s">
        <v>4</v>
      </c>
    </row>
    <row r="5" ht="6.96" customHeight="1">
      <c r="B5" s="19"/>
      <c r="L5" s="19"/>
    </row>
    <row r="6" ht="12" customHeight="1">
      <c r="B6" s="19"/>
      <c r="D6" s="127" t="s">
        <v>16</v>
      </c>
      <c r="L6" s="19"/>
    </row>
    <row r="7" ht="16.5" customHeight="1">
      <c r="B7" s="19"/>
      <c r="E7" s="128" t="str">
        <f>'Rekapitulace stavby'!K6</f>
        <v>Stodská nemocnice,Stav.úpravy oddělení následné péče (LDN), 2.ETAPA západní křídlo jižního traktu</v>
      </c>
      <c r="F7" s="127"/>
      <c r="G7" s="127"/>
      <c r="H7" s="127"/>
      <c r="L7" s="19"/>
    </row>
    <row r="8" s="1" customFormat="1" ht="12" customHeight="1">
      <c r="B8" s="42"/>
      <c r="D8" s="127" t="s">
        <v>117</v>
      </c>
      <c r="I8" s="129"/>
      <c r="L8" s="42"/>
    </row>
    <row r="9" s="1" customFormat="1" ht="36.96" customHeight="1">
      <c r="B9" s="42"/>
      <c r="E9" s="130" t="s">
        <v>2191</v>
      </c>
      <c r="F9" s="1"/>
      <c r="G9" s="1"/>
      <c r="H9" s="1"/>
      <c r="I9" s="129"/>
      <c r="L9" s="42"/>
    </row>
    <row r="10" s="1" customFormat="1">
      <c r="B10" s="42"/>
      <c r="I10" s="129"/>
      <c r="L10" s="42"/>
    </row>
    <row r="11" s="1" customFormat="1" ht="12" customHeight="1">
      <c r="B11" s="42"/>
      <c r="D11" s="127" t="s">
        <v>18</v>
      </c>
      <c r="F11" s="16" t="s">
        <v>19</v>
      </c>
      <c r="I11" s="131" t="s">
        <v>20</v>
      </c>
      <c r="J11" s="16" t="s">
        <v>19</v>
      </c>
      <c r="L11" s="42"/>
    </row>
    <row r="12" s="1" customFormat="1" ht="12" customHeight="1">
      <c r="B12" s="42"/>
      <c r="D12" s="127" t="s">
        <v>21</v>
      </c>
      <c r="F12" s="16" t="s">
        <v>22</v>
      </c>
      <c r="I12" s="131" t="s">
        <v>23</v>
      </c>
      <c r="J12" s="132" t="str">
        <f>'Rekapitulace stavby'!AN8</f>
        <v>2. 8. 2019</v>
      </c>
      <c r="L12" s="42"/>
    </row>
    <row r="13" s="1" customFormat="1" ht="10.8" customHeight="1">
      <c r="B13" s="42"/>
      <c r="I13" s="129"/>
      <c r="L13" s="42"/>
    </row>
    <row r="14" s="1" customFormat="1" ht="12" customHeight="1">
      <c r="B14" s="42"/>
      <c r="D14" s="127" t="s">
        <v>25</v>
      </c>
      <c r="I14" s="131" t="s">
        <v>26</v>
      </c>
      <c r="J14" s="16" t="s">
        <v>19</v>
      </c>
      <c r="L14" s="42"/>
    </row>
    <row r="15" s="1" customFormat="1" ht="18" customHeight="1">
      <c r="B15" s="42"/>
      <c r="E15" s="16" t="s">
        <v>27</v>
      </c>
      <c r="I15" s="131" t="s">
        <v>28</v>
      </c>
      <c r="J15" s="16" t="s">
        <v>19</v>
      </c>
      <c r="L15" s="42"/>
    </row>
    <row r="16" s="1" customFormat="1" ht="6.96" customHeight="1">
      <c r="B16" s="42"/>
      <c r="I16" s="129"/>
      <c r="L16" s="42"/>
    </row>
    <row r="17" s="1" customFormat="1" ht="12" customHeight="1">
      <c r="B17" s="42"/>
      <c r="D17" s="127" t="s">
        <v>29</v>
      </c>
      <c r="I17" s="131" t="s">
        <v>26</v>
      </c>
      <c r="J17" s="32" t="str">
        <f>'Rekapitulace stavby'!AN13</f>
        <v>Vyplň údaj</v>
      </c>
      <c r="L17" s="42"/>
    </row>
    <row r="18" s="1" customFormat="1" ht="18" customHeight="1">
      <c r="B18" s="42"/>
      <c r="E18" s="32" t="str">
        <f>'Rekapitulace stavby'!E14</f>
        <v>Vyplň údaj</v>
      </c>
      <c r="F18" s="16"/>
      <c r="G18" s="16"/>
      <c r="H18" s="16"/>
      <c r="I18" s="131" t="s">
        <v>28</v>
      </c>
      <c r="J18" s="32" t="str">
        <f>'Rekapitulace stavby'!AN14</f>
        <v>Vyplň údaj</v>
      </c>
      <c r="L18" s="42"/>
    </row>
    <row r="19" s="1" customFormat="1" ht="6.96" customHeight="1">
      <c r="B19" s="42"/>
      <c r="I19" s="129"/>
      <c r="L19" s="42"/>
    </row>
    <row r="20" s="1" customFormat="1" ht="12" customHeight="1">
      <c r="B20" s="42"/>
      <c r="D20" s="127" t="s">
        <v>31</v>
      </c>
      <c r="I20" s="131" t="s">
        <v>26</v>
      </c>
      <c r="J20" s="16" t="s">
        <v>19</v>
      </c>
      <c r="L20" s="42"/>
    </row>
    <row r="21" s="1" customFormat="1" ht="18" customHeight="1">
      <c r="B21" s="42"/>
      <c r="E21" s="16" t="s">
        <v>32</v>
      </c>
      <c r="I21" s="131" t="s">
        <v>28</v>
      </c>
      <c r="J21" s="16" t="s">
        <v>19</v>
      </c>
      <c r="L21" s="42"/>
    </row>
    <row r="22" s="1" customFormat="1" ht="6.96" customHeight="1">
      <c r="B22" s="42"/>
      <c r="I22" s="129"/>
      <c r="L22" s="42"/>
    </row>
    <row r="23" s="1" customFormat="1" ht="12" customHeight="1">
      <c r="B23" s="42"/>
      <c r="D23" s="127" t="s">
        <v>34</v>
      </c>
      <c r="I23" s="131" t="s">
        <v>26</v>
      </c>
      <c r="J23" s="16" t="s">
        <v>19</v>
      </c>
      <c r="L23" s="42"/>
    </row>
    <row r="24" s="1" customFormat="1" ht="18" customHeight="1">
      <c r="B24" s="42"/>
      <c r="E24" s="16" t="s">
        <v>35</v>
      </c>
      <c r="I24" s="131" t="s">
        <v>28</v>
      </c>
      <c r="J24" s="16" t="s">
        <v>19</v>
      </c>
      <c r="L24" s="42"/>
    </row>
    <row r="25" s="1" customFormat="1" ht="6.96" customHeight="1">
      <c r="B25" s="42"/>
      <c r="I25" s="129"/>
      <c r="L25" s="42"/>
    </row>
    <row r="26" s="1" customFormat="1" ht="12" customHeight="1">
      <c r="B26" s="42"/>
      <c r="D26" s="127" t="s">
        <v>36</v>
      </c>
      <c r="I26" s="129"/>
      <c r="L26" s="42"/>
    </row>
    <row r="27" s="6" customFormat="1" ht="16.5" customHeight="1">
      <c r="B27" s="133"/>
      <c r="E27" s="134" t="s">
        <v>19</v>
      </c>
      <c r="F27" s="134"/>
      <c r="G27" s="134"/>
      <c r="H27" s="134"/>
      <c r="I27" s="135"/>
      <c r="L27" s="133"/>
    </row>
    <row r="28" s="1" customFormat="1" ht="6.96" customHeight="1">
      <c r="B28" s="42"/>
      <c r="I28" s="129"/>
      <c r="L28" s="42"/>
    </row>
    <row r="29" s="1" customFormat="1" ht="6.96" customHeight="1">
      <c r="B29" s="42"/>
      <c r="D29" s="70"/>
      <c r="E29" s="70"/>
      <c r="F29" s="70"/>
      <c r="G29" s="70"/>
      <c r="H29" s="70"/>
      <c r="I29" s="136"/>
      <c r="J29" s="70"/>
      <c r="K29" s="70"/>
      <c r="L29" s="42"/>
    </row>
    <row r="30" s="1" customFormat="1" ht="25.44" customHeight="1">
      <c r="B30" s="42"/>
      <c r="D30" s="137" t="s">
        <v>38</v>
      </c>
      <c r="I30" s="129"/>
      <c r="J30" s="138">
        <f>ROUND(J90, 2)</f>
        <v>0</v>
      </c>
      <c r="L30" s="42"/>
    </row>
    <row r="31" s="1" customFormat="1" ht="6.96" customHeight="1">
      <c r="B31" s="42"/>
      <c r="D31" s="70"/>
      <c r="E31" s="70"/>
      <c r="F31" s="70"/>
      <c r="G31" s="70"/>
      <c r="H31" s="70"/>
      <c r="I31" s="136"/>
      <c r="J31" s="70"/>
      <c r="K31" s="70"/>
      <c r="L31" s="42"/>
    </row>
    <row r="32" s="1" customFormat="1" ht="14.4" customHeight="1">
      <c r="B32" s="42"/>
      <c r="F32" s="139" t="s">
        <v>40</v>
      </c>
      <c r="I32" s="140" t="s">
        <v>39</v>
      </c>
      <c r="J32" s="139" t="s">
        <v>41</v>
      </c>
      <c r="L32" s="42"/>
    </row>
    <row r="33" s="1" customFormat="1" ht="14.4" customHeight="1">
      <c r="B33" s="42"/>
      <c r="D33" s="127" t="s">
        <v>42</v>
      </c>
      <c r="E33" s="127" t="s">
        <v>43</v>
      </c>
      <c r="F33" s="141">
        <f>ROUND((SUM(BE90:BE261)),  2)</f>
        <v>0</v>
      </c>
      <c r="I33" s="142">
        <v>0.20999999999999999</v>
      </c>
      <c r="J33" s="141">
        <f>ROUND(((SUM(BE90:BE261))*I33),  2)</f>
        <v>0</v>
      </c>
      <c r="L33" s="42"/>
    </row>
    <row r="34" s="1" customFormat="1" ht="14.4" customHeight="1">
      <c r="B34" s="42"/>
      <c r="E34" s="127" t="s">
        <v>44</v>
      </c>
      <c r="F34" s="141">
        <f>ROUND((SUM(BF90:BF261)),  2)</f>
        <v>0</v>
      </c>
      <c r="I34" s="142">
        <v>0.14999999999999999</v>
      </c>
      <c r="J34" s="141">
        <f>ROUND(((SUM(BF90:BF261))*I34),  2)</f>
        <v>0</v>
      </c>
      <c r="L34" s="42"/>
    </row>
    <row r="35" hidden="1" s="1" customFormat="1" ht="14.4" customHeight="1">
      <c r="B35" s="42"/>
      <c r="E35" s="127" t="s">
        <v>45</v>
      </c>
      <c r="F35" s="141">
        <f>ROUND((SUM(BG90:BG261)),  2)</f>
        <v>0</v>
      </c>
      <c r="I35" s="142">
        <v>0.20999999999999999</v>
      </c>
      <c r="J35" s="141">
        <f>0</f>
        <v>0</v>
      </c>
      <c r="L35" s="42"/>
    </row>
    <row r="36" hidden="1" s="1" customFormat="1" ht="14.4" customHeight="1">
      <c r="B36" s="42"/>
      <c r="E36" s="127" t="s">
        <v>46</v>
      </c>
      <c r="F36" s="141">
        <f>ROUND((SUM(BH90:BH261)),  2)</f>
        <v>0</v>
      </c>
      <c r="I36" s="142">
        <v>0.14999999999999999</v>
      </c>
      <c r="J36" s="141">
        <f>0</f>
        <v>0</v>
      </c>
      <c r="L36" s="42"/>
    </row>
    <row r="37" hidden="1" s="1" customFormat="1" ht="14.4" customHeight="1">
      <c r="B37" s="42"/>
      <c r="E37" s="127" t="s">
        <v>47</v>
      </c>
      <c r="F37" s="141">
        <f>ROUND((SUM(BI90:BI261)),  2)</f>
        <v>0</v>
      </c>
      <c r="I37" s="142">
        <v>0</v>
      </c>
      <c r="J37" s="141">
        <f>0</f>
        <v>0</v>
      </c>
      <c r="L37" s="42"/>
    </row>
    <row r="38" s="1" customFormat="1" ht="6.96" customHeight="1">
      <c r="B38" s="42"/>
      <c r="I38" s="129"/>
      <c r="L38" s="42"/>
    </row>
    <row r="39" s="1" customFormat="1" ht="25.44" customHeight="1">
      <c r="B39" s="42"/>
      <c r="C39" s="143"/>
      <c r="D39" s="144" t="s">
        <v>48</v>
      </c>
      <c r="E39" s="145"/>
      <c r="F39" s="145"/>
      <c r="G39" s="146" t="s">
        <v>49</v>
      </c>
      <c r="H39" s="147" t="s">
        <v>50</v>
      </c>
      <c r="I39" s="148"/>
      <c r="J39" s="149">
        <f>SUM(J30:J37)</f>
        <v>0</v>
      </c>
      <c r="K39" s="150"/>
      <c r="L39" s="42"/>
    </row>
    <row r="40" s="1" customFormat="1" ht="14.4" customHeight="1">
      <c r="B40" s="151"/>
      <c r="C40" s="152"/>
      <c r="D40" s="152"/>
      <c r="E40" s="152"/>
      <c r="F40" s="152"/>
      <c r="G40" s="152"/>
      <c r="H40" s="152"/>
      <c r="I40" s="153"/>
      <c r="J40" s="152"/>
      <c r="K40" s="152"/>
      <c r="L40" s="42"/>
    </row>
    <row r="44" s="1" customFormat="1" ht="6.96" customHeight="1">
      <c r="B44" s="154"/>
      <c r="C44" s="155"/>
      <c r="D44" s="155"/>
      <c r="E44" s="155"/>
      <c r="F44" s="155"/>
      <c r="G44" s="155"/>
      <c r="H44" s="155"/>
      <c r="I44" s="156"/>
      <c r="J44" s="155"/>
      <c r="K44" s="155"/>
      <c r="L44" s="42"/>
    </row>
    <row r="45" s="1" customFormat="1" ht="24.96" customHeight="1">
      <c r="B45" s="37"/>
      <c r="C45" s="22" t="s">
        <v>119</v>
      </c>
      <c r="D45" s="38"/>
      <c r="E45" s="38"/>
      <c r="F45" s="38"/>
      <c r="G45" s="38"/>
      <c r="H45" s="38"/>
      <c r="I45" s="129"/>
      <c r="J45" s="38"/>
      <c r="K45" s="38"/>
      <c r="L45" s="42"/>
    </row>
    <row r="46" s="1" customFormat="1" ht="6.96" customHeight="1">
      <c r="B46" s="37"/>
      <c r="C46" s="38"/>
      <c r="D46" s="38"/>
      <c r="E46" s="38"/>
      <c r="F46" s="38"/>
      <c r="G46" s="38"/>
      <c r="H46" s="38"/>
      <c r="I46" s="129"/>
      <c r="J46" s="38"/>
      <c r="K46" s="38"/>
      <c r="L46" s="42"/>
    </row>
    <row r="47" s="1" customFormat="1" ht="12" customHeight="1">
      <c r="B47" s="37"/>
      <c r="C47" s="31" t="s">
        <v>16</v>
      </c>
      <c r="D47" s="38"/>
      <c r="E47" s="38"/>
      <c r="F47" s="38"/>
      <c r="G47" s="38"/>
      <c r="H47" s="38"/>
      <c r="I47" s="129"/>
      <c r="J47" s="38"/>
      <c r="K47" s="38"/>
      <c r="L47" s="42"/>
    </row>
    <row r="48" s="1" customFormat="1" ht="16.5" customHeight="1">
      <c r="B48" s="37"/>
      <c r="C48" s="38"/>
      <c r="D48" s="38"/>
      <c r="E48" s="157" t="str">
        <f>E7</f>
        <v>Stodská nemocnice,Stav.úpravy oddělení následné péče (LDN), 2.ETAPA západní křídlo jižního traktu</v>
      </c>
      <c r="F48" s="31"/>
      <c r="G48" s="31"/>
      <c r="H48" s="31"/>
      <c r="I48" s="129"/>
      <c r="J48" s="38"/>
      <c r="K48" s="38"/>
      <c r="L48" s="42"/>
    </row>
    <row r="49" s="1" customFormat="1" ht="12" customHeight="1">
      <c r="B49" s="37"/>
      <c r="C49" s="31" t="s">
        <v>117</v>
      </c>
      <c r="D49" s="38"/>
      <c r="E49" s="38"/>
      <c r="F49" s="38"/>
      <c r="G49" s="38"/>
      <c r="H49" s="38"/>
      <c r="I49" s="129"/>
      <c r="J49" s="38"/>
      <c r="K49" s="38"/>
      <c r="L49" s="42"/>
    </row>
    <row r="50" s="1" customFormat="1" ht="16.5" customHeight="1">
      <c r="B50" s="37"/>
      <c r="C50" s="38"/>
      <c r="D50" s="38"/>
      <c r="E50" s="63" t="str">
        <f>E9</f>
        <v xml:space="preserve">Masn0611 - Výměna ležatého potrubí - stavební práce </v>
      </c>
      <c r="F50" s="38"/>
      <c r="G50" s="38"/>
      <c r="H50" s="38"/>
      <c r="I50" s="129"/>
      <c r="J50" s="38"/>
      <c r="K50" s="38"/>
      <c r="L50" s="42"/>
    </row>
    <row r="51" s="1" customFormat="1" ht="6.96" customHeight="1">
      <c r="B51" s="37"/>
      <c r="C51" s="38"/>
      <c r="D51" s="38"/>
      <c r="E51" s="38"/>
      <c r="F51" s="38"/>
      <c r="G51" s="38"/>
      <c r="H51" s="38"/>
      <c r="I51" s="129"/>
      <c r="J51" s="38"/>
      <c r="K51" s="38"/>
      <c r="L51" s="42"/>
    </row>
    <row r="52" s="1" customFormat="1" ht="12" customHeight="1">
      <c r="B52" s="37"/>
      <c r="C52" s="31" t="s">
        <v>21</v>
      </c>
      <c r="D52" s="38"/>
      <c r="E52" s="38"/>
      <c r="F52" s="26" t="str">
        <f>F12</f>
        <v xml:space="preserve"> </v>
      </c>
      <c r="G52" s="38"/>
      <c r="H52" s="38"/>
      <c r="I52" s="131" t="s">
        <v>23</v>
      </c>
      <c r="J52" s="66" t="str">
        <f>IF(J12="","",J12)</f>
        <v>2. 8. 2019</v>
      </c>
      <c r="K52" s="38"/>
      <c r="L52" s="42"/>
    </row>
    <row r="53" s="1" customFormat="1" ht="6.96" customHeight="1">
      <c r="B53" s="37"/>
      <c r="C53" s="38"/>
      <c r="D53" s="38"/>
      <c r="E53" s="38"/>
      <c r="F53" s="38"/>
      <c r="G53" s="38"/>
      <c r="H53" s="38"/>
      <c r="I53" s="129"/>
      <c r="J53" s="38"/>
      <c r="K53" s="38"/>
      <c r="L53" s="42"/>
    </row>
    <row r="54" s="1" customFormat="1" ht="24.9" customHeight="1">
      <c r="B54" s="37"/>
      <c r="C54" s="31" t="s">
        <v>25</v>
      </c>
      <c r="D54" s="38"/>
      <c r="E54" s="38"/>
      <c r="F54" s="26" t="str">
        <f>E15</f>
        <v>Stodská nemocnice a.s.</v>
      </c>
      <c r="G54" s="38"/>
      <c r="H54" s="38"/>
      <c r="I54" s="131" t="s">
        <v>31</v>
      </c>
      <c r="J54" s="35" t="str">
        <f>E21</f>
        <v>Mastný-architektonicko projektová kancelář</v>
      </c>
      <c r="K54" s="38"/>
      <c r="L54" s="42"/>
    </row>
    <row r="55" s="1" customFormat="1" ht="13.65" customHeight="1">
      <c r="B55" s="37"/>
      <c r="C55" s="31" t="s">
        <v>29</v>
      </c>
      <c r="D55" s="38"/>
      <c r="E55" s="38"/>
      <c r="F55" s="26" t="str">
        <f>IF(E18="","",E18)</f>
        <v>Vyplň údaj</v>
      </c>
      <c r="G55" s="38"/>
      <c r="H55" s="38"/>
      <c r="I55" s="131" t="s">
        <v>34</v>
      </c>
      <c r="J55" s="35" t="str">
        <f>E24</f>
        <v>Straka</v>
      </c>
      <c r="K55" s="38"/>
      <c r="L55" s="42"/>
    </row>
    <row r="56" s="1" customFormat="1" ht="10.32" customHeight="1">
      <c r="B56" s="37"/>
      <c r="C56" s="38"/>
      <c r="D56" s="38"/>
      <c r="E56" s="38"/>
      <c r="F56" s="38"/>
      <c r="G56" s="38"/>
      <c r="H56" s="38"/>
      <c r="I56" s="129"/>
      <c r="J56" s="38"/>
      <c r="K56" s="38"/>
      <c r="L56" s="42"/>
    </row>
    <row r="57" s="1" customFormat="1" ht="29.28" customHeight="1">
      <c r="B57" s="37"/>
      <c r="C57" s="158" t="s">
        <v>120</v>
      </c>
      <c r="D57" s="159"/>
      <c r="E57" s="159"/>
      <c r="F57" s="159"/>
      <c r="G57" s="159"/>
      <c r="H57" s="159"/>
      <c r="I57" s="160"/>
      <c r="J57" s="161" t="s">
        <v>121</v>
      </c>
      <c r="K57" s="159"/>
      <c r="L57" s="42"/>
    </row>
    <row r="58" s="1" customFormat="1" ht="10.32" customHeight="1">
      <c r="B58" s="37"/>
      <c r="C58" s="38"/>
      <c r="D58" s="38"/>
      <c r="E58" s="38"/>
      <c r="F58" s="38"/>
      <c r="G58" s="38"/>
      <c r="H58" s="38"/>
      <c r="I58" s="129"/>
      <c r="J58" s="38"/>
      <c r="K58" s="38"/>
      <c r="L58" s="42"/>
    </row>
    <row r="59" s="1" customFormat="1" ht="22.8" customHeight="1">
      <c r="B59" s="37"/>
      <c r="C59" s="162" t="s">
        <v>70</v>
      </c>
      <c r="D59" s="38"/>
      <c r="E59" s="38"/>
      <c r="F59" s="38"/>
      <c r="G59" s="38"/>
      <c r="H59" s="38"/>
      <c r="I59" s="129"/>
      <c r="J59" s="96">
        <f>J90</f>
        <v>0</v>
      </c>
      <c r="K59" s="38"/>
      <c r="L59" s="42"/>
      <c r="AU59" s="16" t="s">
        <v>122</v>
      </c>
    </row>
    <row r="60" s="7" customFormat="1" ht="24.96" customHeight="1">
      <c r="B60" s="163"/>
      <c r="C60" s="164"/>
      <c r="D60" s="165" t="s">
        <v>123</v>
      </c>
      <c r="E60" s="166"/>
      <c r="F60" s="166"/>
      <c r="G60" s="166"/>
      <c r="H60" s="166"/>
      <c r="I60" s="167"/>
      <c r="J60" s="168">
        <f>J91</f>
        <v>0</v>
      </c>
      <c r="K60" s="164"/>
      <c r="L60" s="169"/>
    </row>
    <row r="61" s="8" customFormat="1" ht="19.92" customHeight="1">
      <c r="B61" s="170"/>
      <c r="C61" s="171"/>
      <c r="D61" s="172" t="s">
        <v>124</v>
      </c>
      <c r="E61" s="173"/>
      <c r="F61" s="173"/>
      <c r="G61" s="173"/>
      <c r="H61" s="173"/>
      <c r="I61" s="174"/>
      <c r="J61" s="175">
        <f>J92</f>
        <v>0</v>
      </c>
      <c r="K61" s="171"/>
      <c r="L61" s="176"/>
    </row>
    <row r="62" s="8" customFormat="1" ht="19.92" customHeight="1">
      <c r="B62" s="170"/>
      <c r="C62" s="171"/>
      <c r="D62" s="172" t="s">
        <v>125</v>
      </c>
      <c r="E62" s="173"/>
      <c r="F62" s="173"/>
      <c r="G62" s="173"/>
      <c r="H62" s="173"/>
      <c r="I62" s="174"/>
      <c r="J62" s="175">
        <f>J142</f>
        <v>0</v>
      </c>
      <c r="K62" s="171"/>
      <c r="L62" s="176"/>
    </row>
    <row r="63" s="8" customFormat="1" ht="19.92" customHeight="1">
      <c r="B63" s="170"/>
      <c r="C63" s="171"/>
      <c r="D63" s="172" t="s">
        <v>126</v>
      </c>
      <c r="E63" s="173"/>
      <c r="F63" s="173"/>
      <c r="G63" s="173"/>
      <c r="H63" s="173"/>
      <c r="I63" s="174"/>
      <c r="J63" s="175">
        <f>J148</f>
        <v>0</v>
      </c>
      <c r="K63" s="171"/>
      <c r="L63" s="176"/>
    </row>
    <row r="64" s="8" customFormat="1" ht="19.92" customHeight="1">
      <c r="B64" s="170"/>
      <c r="C64" s="171"/>
      <c r="D64" s="172" t="s">
        <v>127</v>
      </c>
      <c r="E64" s="173"/>
      <c r="F64" s="173"/>
      <c r="G64" s="173"/>
      <c r="H64" s="173"/>
      <c r="I64" s="174"/>
      <c r="J64" s="175">
        <f>J154</f>
        <v>0</v>
      </c>
      <c r="K64" s="171"/>
      <c r="L64" s="176"/>
    </row>
    <row r="65" s="8" customFormat="1" ht="19.92" customHeight="1">
      <c r="B65" s="170"/>
      <c r="C65" s="171"/>
      <c r="D65" s="172" t="s">
        <v>128</v>
      </c>
      <c r="E65" s="173"/>
      <c r="F65" s="173"/>
      <c r="G65" s="173"/>
      <c r="H65" s="173"/>
      <c r="I65" s="174"/>
      <c r="J65" s="175">
        <f>J161</f>
        <v>0</v>
      </c>
      <c r="K65" s="171"/>
      <c r="L65" s="176"/>
    </row>
    <row r="66" s="8" customFormat="1" ht="19.92" customHeight="1">
      <c r="B66" s="170"/>
      <c r="C66" s="171"/>
      <c r="D66" s="172" t="s">
        <v>129</v>
      </c>
      <c r="E66" s="173"/>
      <c r="F66" s="173"/>
      <c r="G66" s="173"/>
      <c r="H66" s="173"/>
      <c r="I66" s="174"/>
      <c r="J66" s="175">
        <f>J174</f>
        <v>0</v>
      </c>
      <c r="K66" s="171"/>
      <c r="L66" s="176"/>
    </row>
    <row r="67" s="8" customFormat="1" ht="19.92" customHeight="1">
      <c r="B67" s="170"/>
      <c r="C67" s="171"/>
      <c r="D67" s="172" t="s">
        <v>130</v>
      </c>
      <c r="E67" s="173"/>
      <c r="F67" s="173"/>
      <c r="G67" s="173"/>
      <c r="H67" s="173"/>
      <c r="I67" s="174"/>
      <c r="J67" s="175">
        <f>J208</f>
        <v>0</v>
      </c>
      <c r="K67" s="171"/>
      <c r="L67" s="176"/>
    </row>
    <row r="68" s="8" customFormat="1" ht="19.92" customHeight="1">
      <c r="B68" s="170"/>
      <c r="C68" s="171"/>
      <c r="D68" s="172" t="s">
        <v>131</v>
      </c>
      <c r="E68" s="173"/>
      <c r="F68" s="173"/>
      <c r="G68" s="173"/>
      <c r="H68" s="173"/>
      <c r="I68" s="174"/>
      <c r="J68" s="175">
        <f>J233</f>
        <v>0</v>
      </c>
      <c r="K68" s="171"/>
      <c r="L68" s="176"/>
    </row>
    <row r="69" s="7" customFormat="1" ht="24.96" customHeight="1">
      <c r="B69" s="163"/>
      <c r="C69" s="164"/>
      <c r="D69" s="165" t="s">
        <v>132</v>
      </c>
      <c r="E69" s="166"/>
      <c r="F69" s="166"/>
      <c r="G69" s="166"/>
      <c r="H69" s="166"/>
      <c r="I69" s="167"/>
      <c r="J69" s="168">
        <f>J236</f>
        <v>0</v>
      </c>
      <c r="K69" s="164"/>
      <c r="L69" s="169"/>
    </row>
    <row r="70" s="8" customFormat="1" ht="19.92" customHeight="1">
      <c r="B70" s="170"/>
      <c r="C70" s="171"/>
      <c r="D70" s="172" t="s">
        <v>133</v>
      </c>
      <c r="E70" s="173"/>
      <c r="F70" s="173"/>
      <c r="G70" s="173"/>
      <c r="H70" s="173"/>
      <c r="I70" s="174"/>
      <c r="J70" s="175">
        <f>J237</f>
        <v>0</v>
      </c>
      <c r="K70" s="171"/>
      <c r="L70" s="176"/>
    </row>
    <row r="71" s="1" customFormat="1" ht="21.84" customHeight="1">
      <c r="B71" s="37"/>
      <c r="C71" s="38"/>
      <c r="D71" s="38"/>
      <c r="E71" s="38"/>
      <c r="F71" s="38"/>
      <c r="G71" s="38"/>
      <c r="H71" s="38"/>
      <c r="I71" s="129"/>
      <c r="J71" s="38"/>
      <c r="K71" s="38"/>
      <c r="L71" s="42"/>
    </row>
    <row r="72" s="1" customFormat="1" ht="6.96" customHeight="1">
      <c r="B72" s="56"/>
      <c r="C72" s="57"/>
      <c r="D72" s="57"/>
      <c r="E72" s="57"/>
      <c r="F72" s="57"/>
      <c r="G72" s="57"/>
      <c r="H72" s="57"/>
      <c r="I72" s="153"/>
      <c r="J72" s="57"/>
      <c r="K72" s="57"/>
      <c r="L72" s="42"/>
    </row>
    <row r="76" s="1" customFormat="1" ht="6.96" customHeight="1">
      <c r="B76" s="58"/>
      <c r="C76" s="59"/>
      <c r="D76" s="59"/>
      <c r="E76" s="59"/>
      <c r="F76" s="59"/>
      <c r="G76" s="59"/>
      <c r="H76" s="59"/>
      <c r="I76" s="156"/>
      <c r="J76" s="59"/>
      <c r="K76" s="59"/>
      <c r="L76" s="42"/>
    </row>
    <row r="77" s="1" customFormat="1" ht="24.96" customHeight="1">
      <c r="B77" s="37"/>
      <c r="C77" s="22" t="s">
        <v>151</v>
      </c>
      <c r="D77" s="38"/>
      <c r="E77" s="38"/>
      <c r="F77" s="38"/>
      <c r="G77" s="38"/>
      <c r="H77" s="38"/>
      <c r="I77" s="129"/>
      <c r="J77" s="38"/>
      <c r="K77" s="38"/>
      <c r="L77" s="42"/>
    </row>
    <row r="78" s="1" customFormat="1" ht="6.96" customHeight="1">
      <c r="B78" s="37"/>
      <c r="C78" s="38"/>
      <c r="D78" s="38"/>
      <c r="E78" s="38"/>
      <c r="F78" s="38"/>
      <c r="G78" s="38"/>
      <c r="H78" s="38"/>
      <c r="I78" s="129"/>
      <c r="J78" s="38"/>
      <c r="K78" s="38"/>
      <c r="L78" s="42"/>
    </row>
    <row r="79" s="1" customFormat="1" ht="12" customHeight="1">
      <c r="B79" s="37"/>
      <c r="C79" s="31" t="s">
        <v>16</v>
      </c>
      <c r="D79" s="38"/>
      <c r="E79" s="38"/>
      <c r="F79" s="38"/>
      <c r="G79" s="38"/>
      <c r="H79" s="38"/>
      <c r="I79" s="129"/>
      <c r="J79" s="38"/>
      <c r="K79" s="38"/>
      <c r="L79" s="42"/>
    </row>
    <row r="80" s="1" customFormat="1" ht="16.5" customHeight="1">
      <c r="B80" s="37"/>
      <c r="C80" s="38"/>
      <c r="D80" s="38"/>
      <c r="E80" s="157" t="str">
        <f>E7</f>
        <v>Stodská nemocnice,Stav.úpravy oddělení následné péče (LDN), 2.ETAPA západní křídlo jižního traktu</v>
      </c>
      <c r="F80" s="31"/>
      <c r="G80" s="31"/>
      <c r="H80" s="31"/>
      <c r="I80" s="129"/>
      <c r="J80" s="38"/>
      <c r="K80" s="38"/>
      <c r="L80" s="42"/>
    </row>
    <row r="81" s="1" customFormat="1" ht="12" customHeight="1">
      <c r="B81" s="37"/>
      <c r="C81" s="31" t="s">
        <v>117</v>
      </c>
      <c r="D81" s="38"/>
      <c r="E81" s="38"/>
      <c r="F81" s="38"/>
      <c r="G81" s="38"/>
      <c r="H81" s="38"/>
      <c r="I81" s="129"/>
      <c r="J81" s="38"/>
      <c r="K81" s="38"/>
      <c r="L81" s="42"/>
    </row>
    <row r="82" s="1" customFormat="1" ht="16.5" customHeight="1">
      <c r="B82" s="37"/>
      <c r="C82" s="38"/>
      <c r="D82" s="38"/>
      <c r="E82" s="63" t="str">
        <f>E9</f>
        <v xml:space="preserve">Masn0611 - Výměna ležatého potrubí - stavební práce </v>
      </c>
      <c r="F82" s="38"/>
      <c r="G82" s="38"/>
      <c r="H82" s="38"/>
      <c r="I82" s="129"/>
      <c r="J82" s="38"/>
      <c r="K82" s="38"/>
      <c r="L82" s="42"/>
    </row>
    <row r="83" s="1" customFormat="1" ht="6.96" customHeight="1">
      <c r="B83" s="37"/>
      <c r="C83" s="38"/>
      <c r="D83" s="38"/>
      <c r="E83" s="38"/>
      <c r="F83" s="38"/>
      <c r="G83" s="38"/>
      <c r="H83" s="38"/>
      <c r="I83" s="129"/>
      <c r="J83" s="38"/>
      <c r="K83" s="38"/>
      <c r="L83" s="42"/>
    </row>
    <row r="84" s="1" customFormat="1" ht="12" customHeight="1">
      <c r="B84" s="37"/>
      <c r="C84" s="31" t="s">
        <v>21</v>
      </c>
      <c r="D84" s="38"/>
      <c r="E84" s="38"/>
      <c r="F84" s="26" t="str">
        <f>F12</f>
        <v xml:space="preserve"> </v>
      </c>
      <c r="G84" s="38"/>
      <c r="H84" s="38"/>
      <c r="I84" s="131" t="s">
        <v>23</v>
      </c>
      <c r="J84" s="66" t="str">
        <f>IF(J12="","",J12)</f>
        <v>2. 8. 2019</v>
      </c>
      <c r="K84" s="38"/>
      <c r="L84" s="42"/>
    </row>
    <row r="85" s="1" customFormat="1" ht="6.96" customHeight="1">
      <c r="B85" s="37"/>
      <c r="C85" s="38"/>
      <c r="D85" s="38"/>
      <c r="E85" s="38"/>
      <c r="F85" s="38"/>
      <c r="G85" s="38"/>
      <c r="H85" s="38"/>
      <c r="I85" s="129"/>
      <c r="J85" s="38"/>
      <c r="K85" s="38"/>
      <c r="L85" s="42"/>
    </row>
    <row r="86" s="1" customFormat="1" ht="24.9" customHeight="1">
      <c r="B86" s="37"/>
      <c r="C86" s="31" t="s">
        <v>25</v>
      </c>
      <c r="D86" s="38"/>
      <c r="E86" s="38"/>
      <c r="F86" s="26" t="str">
        <f>E15</f>
        <v>Stodská nemocnice a.s.</v>
      </c>
      <c r="G86" s="38"/>
      <c r="H86" s="38"/>
      <c r="I86" s="131" t="s">
        <v>31</v>
      </c>
      <c r="J86" s="35" t="str">
        <f>E21</f>
        <v>Mastný-architektonicko projektová kancelář</v>
      </c>
      <c r="K86" s="38"/>
      <c r="L86" s="42"/>
    </row>
    <row r="87" s="1" customFormat="1" ht="13.65" customHeight="1">
      <c r="B87" s="37"/>
      <c r="C87" s="31" t="s">
        <v>29</v>
      </c>
      <c r="D87" s="38"/>
      <c r="E87" s="38"/>
      <c r="F87" s="26" t="str">
        <f>IF(E18="","",E18)</f>
        <v>Vyplň údaj</v>
      </c>
      <c r="G87" s="38"/>
      <c r="H87" s="38"/>
      <c r="I87" s="131" t="s">
        <v>34</v>
      </c>
      <c r="J87" s="35" t="str">
        <f>E24</f>
        <v>Straka</v>
      </c>
      <c r="K87" s="38"/>
      <c r="L87" s="42"/>
    </row>
    <row r="88" s="1" customFormat="1" ht="10.32" customHeight="1">
      <c r="B88" s="37"/>
      <c r="C88" s="38"/>
      <c r="D88" s="38"/>
      <c r="E88" s="38"/>
      <c r="F88" s="38"/>
      <c r="G88" s="38"/>
      <c r="H88" s="38"/>
      <c r="I88" s="129"/>
      <c r="J88" s="38"/>
      <c r="K88" s="38"/>
      <c r="L88" s="42"/>
    </row>
    <row r="89" s="9" customFormat="1" ht="29.28" customHeight="1">
      <c r="B89" s="177"/>
      <c r="C89" s="178" t="s">
        <v>152</v>
      </c>
      <c r="D89" s="179" t="s">
        <v>57</v>
      </c>
      <c r="E89" s="179" t="s">
        <v>53</v>
      </c>
      <c r="F89" s="179" t="s">
        <v>54</v>
      </c>
      <c r="G89" s="179" t="s">
        <v>153</v>
      </c>
      <c r="H89" s="179" t="s">
        <v>154</v>
      </c>
      <c r="I89" s="180" t="s">
        <v>155</v>
      </c>
      <c r="J89" s="179" t="s">
        <v>121</v>
      </c>
      <c r="K89" s="181" t="s">
        <v>156</v>
      </c>
      <c r="L89" s="182"/>
      <c r="M89" s="86" t="s">
        <v>19</v>
      </c>
      <c r="N89" s="87" t="s">
        <v>42</v>
      </c>
      <c r="O89" s="87" t="s">
        <v>157</v>
      </c>
      <c r="P89" s="87" t="s">
        <v>158</v>
      </c>
      <c r="Q89" s="87" t="s">
        <v>159</v>
      </c>
      <c r="R89" s="87" t="s">
        <v>160</v>
      </c>
      <c r="S89" s="87" t="s">
        <v>161</v>
      </c>
      <c r="T89" s="88" t="s">
        <v>162</v>
      </c>
    </row>
    <row r="90" s="1" customFormat="1" ht="22.8" customHeight="1">
      <c r="B90" s="37"/>
      <c r="C90" s="93" t="s">
        <v>163</v>
      </c>
      <c r="D90" s="38"/>
      <c r="E90" s="38"/>
      <c r="F90" s="38"/>
      <c r="G90" s="38"/>
      <c r="H90" s="38"/>
      <c r="I90" s="129"/>
      <c r="J90" s="183">
        <f>BK90</f>
        <v>0</v>
      </c>
      <c r="K90" s="38"/>
      <c r="L90" s="42"/>
      <c r="M90" s="89"/>
      <c r="N90" s="90"/>
      <c r="O90" s="90"/>
      <c r="P90" s="184">
        <f>P91+P236</f>
        <v>0</v>
      </c>
      <c r="Q90" s="90"/>
      <c r="R90" s="184">
        <f>R91+R236</f>
        <v>157.01579615999998</v>
      </c>
      <c r="S90" s="90"/>
      <c r="T90" s="185">
        <f>T91+T236</f>
        <v>122.07924300000001</v>
      </c>
      <c r="AT90" s="16" t="s">
        <v>71</v>
      </c>
      <c r="AU90" s="16" t="s">
        <v>122</v>
      </c>
      <c r="BK90" s="186">
        <f>BK91+BK236</f>
        <v>0</v>
      </c>
    </row>
    <row r="91" s="10" customFormat="1" ht="25.92" customHeight="1">
      <c r="B91" s="187"/>
      <c r="C91" s="188"/>
      <c r="D91" s="189" t="s">
        <v>71</v>
      </c>
      <c r="E91" s="190" t="s">
        <v>164</v>
      </c>
      <c r="F91" s="190" t="s">
        <v>165</v>
      </c>
      <c r="G91" s="188"/>
      <c r="H91" s="188"/>
      <c r="I91" s="191"/>
      <c r="J91" s="192">
        <f>BK91</f>
        <v>0</v>
      </c>
      <c r="K91" s="188"/>
      <c r="L91" s="193"/>
      <c r="M91" s="194"/>
      <c r="N91" s="195"/>
      <c r="O91" s="195"/>
      <c r="P91" s="196">
        <f>P92+P142+P148+P154+P161+P174+P208+P233</f>
        <v>0</v>
      </c>
      <c r="Q91" s="195"/>
      <c r="R91" s="196">
        <f>R92+R142+R148+R154+R161+R174+R208+R233</f>
        <v>156.75992015999998</v>
      </c>
      <c r="S91" s="195"/>
      <c r="T91" s="197">
        <f>T92+T142+T148+T154+T161+T174+T208+T233</f>
        <v>121.644363</v>
      </c>
      <c r="AR91" s="198" t="s">
        <v>80</v>
      </c>
      <c r="AT91" s="199" t="s">
        <v>71</v>
      </c>
      <c r="AU91" s="199" t="s">
        <v>72</v>
      </c>
      <c r="AY91" s="198" t="s">
        <v>166</v>
      </c>
      <c r="BK91" s="200">
        <f>BK92+BK142+BK148+BK154+BK161+BK174+BK208+BK233</f>
        <v>0</v>
      </c>
    </row>
    <row r="92" s="10" customFormat="1" ht="22.8" customHeight="1">
      <c r="B92" s="187"/>
      <c r="C92" s="188"/>
      <c r="D92" s="189" t="s">
        <v>71</v>
      </c>
      <c r="E92" s="201" t="s">
        <v>80</v>
      </c>
      <c r="F92" s="201" t="s">
        <v>167</v>
      </c>
      <c r="G92" s="188"/>
      <c r="H92" s="188"/>
      <c r="I92" s="191"/>
      <c r="J92" s="202">
        <f>BK92</f>
        <v>0</v>
      </c>
      <c r="K92" s="188"/>
      <c r="L92" s="193"/>
      <c r="M92" s="194"/>
      <c r="N92" s="195"/>
      <c r="O92" s="195"/>
      <c r="P92" s="196">
        <f>SUM(P93:P141)</f>
        <v>0</v>
      </c>
      <c r="Q92" s="195"/>
      <c r="R92" s="196">
        <f>SUM(R93:R141)</f>
        <v>10.57658</v>
      </c>
      <c r="S92" s="195"/>
      <c r="T92" s="197">
        <f>SUM(T93:T141)</f>
        <v>0</v>
      </c>
      <c r="AR92" s="198" t="s">
        <v>80</v>
      </c>
      <c r="AT92" s="199" t="s">
        <v>71</v>
      </c>
      <c r="AU92" s="199" t="s">
        <v>80</v>
      </c>
      <c r="AY92" s="198" t="s">
        <v>166</v>
      </c>
      <c r="BK92" s="200">
        <f>SUM(BK93:BK141)</f>
        <v>0</v>
      </c>
    </row>
    <row r="93" s="1" customFormat="1" ht="22.5" customHeight="1">
      <c r="B93" s="37"/>
      <c r="C93" s="203" t="s">
        <v>80</v>
      </c>
      <c r="D93" s="203" t="s">
        <v>168</v>
      </c>
      <c r="E93" s="204" t="s">
        <v>2192</v>
      </c>
      <c r="F93" s="205" t="s">
        <v>2193</v>
      </c>
      <c r="G93" s="206" t="s">
        <v>171</v>
      </c>
      <c r="H93" s="207">
        <v>5.4400000000000004</v>
      </c>
      <c r="I93" s="208"/>
      <c r="J93" s="209">
        <f>ROUND(I93*H93,2)</f>
        <v>0</v>
      </c>
      <c r="K93" s="205" t="s">
        <v>172</v>
      </c>
      <c r="L93" s="42"/>
      <c r="M93" s="210" t="s">
        <v>19</v>
      </c>
      <c r="N93" s="211" t="s">
        <v>43</v>
      </c>
      <c r="O93" s="78"/>
      <c r="P93" s="212">
        <f>O93*H93</f>
        <v>0</v>
      </c>
      <c r="Q93" s="212">
        <v>0</v>
      </c>
      <c r="R93" s="212">
        <f>Q93*H93</f>
        <v>0</v>
      </c>
      <c r="S93" s="212">
        <v>0</v>
      </c>
      <c r="T93" s="213">
        <f>S93*H93</f>
        <v>0</v>
      </c>
      <c r="AR93" s="16" t="s">
        <v>173</v>
      </c>
      <c r="AT93" s="16" t="s">
        <v>168</v>
      </c>
      <c r="AU93" s="16" t="s">
        <v>82</v>
      </c>
      <c r="AY93" s="16" t="s">
        <v>166</v>
      </c>
      <c r="BE93" s="214">
        <f>IF(N93="základní",J93,0)</f>
        <v>0</v>
      </c>
      <c r="BF93" s="214">
        <f>IF(N93="snížená",J93,0)</f>
        <v>0</v>
      </c>
      <c r="BG93" s="214">
        <f>IF(N93="zákl. přenesená",J93,0)</f>
        <v>0</v>
      </c>
      <c r="BH93" s="214">
        <f>IF(N93="sníž. přenesená",J93,0)</f>
        <v>0</v>
      </c>
      <c r="BI93" s="214">
        <f>IF(N93="nulová",J93,0)</f>
        <v>0</v>
      </c>
      <c r="BJ93" s="16" t="s">
        <v>80</v>
      </c>
      <c r="BK93" s="214">
        <f>ROUND(I93*H93,2)</f>
        <v>0</v>
      </c>
      <c r="BL93" s="16" t="s">
        <v>173</v>
      </c>
      <c r="BM93" s="16" t="s">
        <v>2194</v>
      </c>
    </row>
    <row r="94" s="1" customFormat="1">
      <c r="B94" s="37"/>
      <c r="C94" s="38"/>
      <c r="D94" s="215" t="s">
        <v>175</v>
      </c>
      <c r="E94" s="38"/>
      <c r="F94" s="216" t="s">
        <v>2195</v>
      </c>
      <c r="G94" s="38"/>
      <c r="H94" s="38"/>
      <c r="I94" s="129"/>
      <c r="J94" s="38"/>
      <c r="K94" s="38"/>
      <c r="L94" s="42"/>
      <c r="M94" s="217"/>
      <c r="N94" s="78"/>
      <c r="O94" s="78"/>
      <c r="P94" s="78"/>
      <c r="Q94" s="78"/>
      <c r="R94" s="78"/>
      <c r="S94" s="78"/>
      <c r="T94" s="79"/>
      <c r="AT94" s="16" t="s">
        <v>175</v>
      </c>
      <c r="AU94" s="16" t="s">
        <v>82</v>
      </c>
    </row>
    <row r="95" s="13" customFormat="1">
      <c r="B95" s="240"/>
      <c r="C95" s="241"/>
      <c r="D95" s="215" t="s">
        <v>177</v>
      </c>
      <c r="E95" s="242" t="s">
        <v>19</v>
      </c>
      <c r="F95" s="243" t="s">
        <v>2196</v>
      </c>
      <c r="G95" s="241"/>
      <c r="H95" s="242" t="s">
        <v>19</v>
      </c>
      <c r="I95" s="244"/>
      <c r="J95" s="241"/>
      <c r="K95" s="241"/>
      <c r="L95" s="245"/>
      <c r="M95" s="246"/>
      <c r="N95" s="247"/>
      <c r="O95" s="247"/>
      <c r="P95" s="247"/>
      <c r="Q95" s="247"/>
      <c r="R95" s="247"/>
      <c r="S95" s="247"/>
      <c r="T95" s="248"/>
      <c r="AT95" s="249" t="s">
        <v>177</v>
      </c>
      <c r="AU95" s="249" t="s">
        <v>82</v>
      </c>
      <c r="AV95" s="13" t="s">
        <v>80</v>
      </c>
      <c r="AW95" s="13" t="s">
        <v>33</v>
      </c>
      <c r="AX95" s="13" t="s">
        <v>72</v>
      </c>
      <c r="AY95" s="249" t="s">
        <v>166</v>
      </c>
    </row>
    <row r="96" s="11" customFormat="1">
      <c r="B96" s="218"/>
      <c r="C96" s="219"/>
      <c r="D96" s="215" t="s">
        <v>177</v>
      </c>
      <c r="E96" s="220" t="s">
        <v>19</v>
      </c>
      <c r="F96" s="221" t="s">
        <v>2197</v>
      </c>
      <c r="G96" s="219"/>
      <c r="H96" s="222">
        <v>5.4400000000000004</v>
      </c>
      <c r="I96" s="223"/>
      <c r="J96" s="219"/>
      <c r="K96" s="219"/>
      <c r="L96" s="224"/>
      <c r="M96" s="225"/>
      <c r="N96" s="226"/>
      <c r="O96" s="226"/>
      <c r="P96" s="226"/>
      <c r="Q96" s="226"/>
      <c r="R96" s="226"/>
      <c r="S96" s="226"/>
      <c r="T96" s="227"/>
      <c r="AT96" s="228" t="s">
        <v>177</v>
      </c>
      <c r="AU96" s="228" t="s">
        <v>82</v>
      </c>
      <c r="AV96" s="11" t="s">
        <v>82</v>
      </c>
      <c r="AW96" s="11" t="s">
        <v>33</v>
      </c>
      <c r="AX96" s="11" t="s">
        <v>72</v>
      </c>
      <c r="AY96" s="228" t="s">
        <v>166</v>
      </c>
    </row>
    <row r="97" s="12" customFormat="1">
      <c r="B97" s="229"/>
      <c r="C97" s="230"/>
      <c r="D97" s="215" t="s">
        <v>177</v>
      </c>
      <c r="E97" s="231" t="s">
        <v>19</v>
      </c>
      <c r="F97" s="232" t="s">
        <v>179</v>
      </c>
      <c r="G97" s="230"/>
      <c r="H97" s="233">
        <v>5.4400000000000004</v>
      </c>
      <c r="I97" s="234"/>
      <c r="J97" s="230"/>
      <c r="K97" s="230"/>
      <c r="L97" s="235"/>
      <c r="M97" s="236"/>
      <c r="N97" s="237"/>
      <c r="O97" s="237"/>
      <c r="P97" s="237"/>
      <c r="Q97" s="237"/>
      <c r="R97" s="237"/>
      <c r="S97" s="237"/>
      <c r="T97" s="238"/>
      <c r="AT97" s="239" t="s">
        <v>177</v>
      </c>
      <c r="AU97" s="239" t="s">
        <v>82</v>
      </c>
      <c r="AV97" s="12" t="s">
        <v>173</v>
      </c>
      <c r="AW97" s="12" t="s">
        <v>33</v>
      </c>
      <c r="AX97" s="12" t="s">
        <v>80</v>
      </c>
      <c r="AY97" s="239" t="s">
        <v>166</v>
      </c>
    </row>
    <row r="98" s="1" customFormat="1" ht="22.5" customHeight="1">
      <c r="B98" s="37"/>
      <c r="C98" s="203" t="s">
        <v>82</v>
      </c>
      <c r="D98" s="203" t="s">
        <v>168</v>
      </c>
      <c r="E98" s="204" t="s">
        <v>2198</v>
      </c>
      <c r="F98" s="205" t="s">
        <v>2199</v>
      </c>
      <c r="G98" s="206" t="s">
        <v>171</v>
      </c>
      <c r="H98" s="207">
        <v>2.7200000000000002</v>
      </c>
      <c r="I98" s="208"/>
      <c r="J98" s="209">
        <f>ROUND(I98*H98,2)</f>
        <v>0</v>
      </c>
      <c r="K98" s="205" t="s">
        <v>172</v>
      </c>
      <c r="L98" s="42"/>
      <c r="M98" s="210" t="s">
        <v>19</v>
      </c>
      <c r="N98" s="211" t="s">
        <v>43</v>
      </c>
      <c r="O98" s="78"/>
      <c r="P98" s="212">
        <f>O98*H98</f>
        <v>0</v>
      </c>
      <c r="Q98" s="212">
        <v>0</v>
      </c>
      <c r="R98" s="212">
        <f>Q98*H98</f>
        <v>0</v>
      </c>
      <c r="S98" s="212">
        <v>0</v>
      </c>
      <c r="T98" s="213">
        <f>S98*H98</f>
        <v>0</v>
      </c>
      <c r="AR98" s="16" t="s">
        <v>173</v>
      </c>
      <c r="AT98" s="16" t="s">
        <v>168</v>
      </c>
      <c r="AU98" s="16" t="s">
        <v>82</v>
      </c>
      <c r="AY98" s="16" t="s">
        <v>166</v>
      </c>
      <c r="BE98" s="214">
        <f>IF(N98="základní",J98,0)</f>
        <v>0</v>
      </c>
      <c r="BF98" s="214">
        <f>IF(N98="snížená",J98,0)</f>
        <v>0</v>
      </c>
      <c r="BG98" s="214">
        <f>IF(N98="zákl. přenesená",J98,0)</f>
        <v>0</v>
      </c>
      <c r="BH98" s="214">
        <f>IF(N98="sníž. přenesená",J98,0)</f>
        <v>0</v>
      </c>
      <c r="BI98" s="214">
        <f>IF(N98="nulová",J98,0)</f>
        <v>0</v>
      </c>
      <c r="BJ98" s="16" t="s">
        <v>80</v>
      </c>
      <c r="BK98" s="214">
        <f>ROUND(I98*H98,2)</f>
        <v>0</v>
      </c>
      <c r="BL98" s="16" t="s">
        <v>173</v>
      </c>
      <c r="BM98" s="16" t="s">
        <v>2200</v>
      </c>
    </row>
    <row r="99" s="1" customFormat="1">
      <c r="B99" s="37"/>
      <c r="C99" s="38"/>
      <c r="D99" s="215" t="s">
        <v>175</v>
      </c>
      <c r="E99" s="38"/>
      <c r="F99" s="216" t="s">
        <v>2195</v>
      </c>
      <c r="G99" s="38"/>
      <c r="H99" s="38"/>
      <c r="I99" s="129"/>
      <c r="J99" s="38"/>
      <c r="K99" s="38"/>
      <c r="L99" s="42"/>
      <c r="M99" s="217"/>
      <c r="N99" s="78"/>
      <c r="O99" s="78"/>
      <c r="P99" s="78"/>
      <c r="Q99" s="78"/>
      <c r="R99" s="78"/>
      <c r="S99" s="78"/>
      <c r="T99" s="79"/>
      <c r="AT99" s="16" t="s">
        <v>175</v>
      </c>
      <c r="AU99" s="16" t="s">
        <v>82</v>
      </c>
    </row>
    <row r="100" s="11" customFormat="1">
      <c r="B100" s="218"/>
      <c r="C100" s="219"/>
      <c r="D100" s="215" t="s">
        <v>177</v>
      </c>
      <c r="E100" s="220" t="s">
        <v>19</v>
      </c>
      <c r="F100" s="221" t="s">
        <v>2201</v>
      </c>
      <c r="G100" s="219"/>
      <c r="H100" s="222">
        <v>2.7200000000000002</v>
      </c>
      <c r="I100" s="223"/>
      <c r="J100" s="219"/>
      <c r="K100" s="219"/>
      <c r="L100" s="224"/>
      <c r="M100" s="225"/>
      <c r="N100" s="226"/>
      <c r="O100" s="226"/>
      <c r="P100" s="226"/>
      <c r="Q100" s="226"/>
      <c r="R100" s="226"/>
      <c r="S100" s="226"/>
      <c r="T100" s="227"/>
      <c r="AT100" s="228" t="s">
        <v>177</v>
      </c>
      <c r="AU100" s="228" t="s">
        <v>82</v>
      </c>
      <c r="AV100" s="11" t="s">
        <v>82</v>
      </c>
      <c r="AW100" s="11" t="s">
        <v>33</v>
      </c>
      <c r="AX100" s="11" t="s">
        <v>72</v>
      </c>
      <c r="AY100" s="228" t="s">
        <v>166</v>
      </c>
    </row>
    <row r="101" s="13" customFormat="1">
      <c r="B101" s="240"/>
      <c r="C101" s="241"/>
      <c r="D101" s="215" t="s">
        <v>177</v>
      </c>
      <c r="E101" s="242" t="s">
        <v>19</v>
      </c>
      <c r="F101" s="243" t="s">
        <v>2202</v>
      </c>
      <c r="G101" s="241"/>
      <c r="H101" s="242" t="s">
        <v>19</v>
      </c>
      <c r="I101" s="244"/>
      <c r="J101" s="241"/>
      <c r="K101" s="241"/>
      <c r="L101" s="245"/>
      <c r="M101" s="246"/>
      <c r="N101" s="247"/>
      <c r="O101" s="247"/>
      <c r="P101" s="247"/>
      <c r="Q101" s="247"/>
      <c r="R101" s="247"/>
      <c r="S101" s="247"/>
      <c r="T101" s="248"/>
      <c r="AT101" s="249" t="s">
        <v>177</v>
      </c>
      <c r="AU101" s="249" t="s">
        <v>82</v>
      </c>
      <c r="AV101" s="13" t="s">
        <v>80</v>
      </c>
      <c r="AW101" s="13" t="s">
        <v>33</v>
      </c>
      <c r="AX101" s="13" t="s">
        <v>72</v>
      </c>
      <c r="AY101" s="249" t="s">
        <v>166</v>
      </c>
    </row>
    <row r="102" s="12" customFormat="1">
      <c r="B102" s="229"/>
      <c r="C102" s="230"/>
      <c r="D102" s="215" t="s">
        <v>177</v>
      </c>
      <c r="E102" s="231" t="s">
        <v>19</v>
      </c>
      <c r="F102" s="232" t="s">
        <v>179</v>
      </c>
      <c r="G102" s="230"/>
      <c r="H102" s="233">
        <v>2.7200000000000002</v>
      </c>
      <c r="I102" s="234"/>
      <c r="J102" s="230"/>
      <c r="K102" s="230"/>
      <c r="L102" s="235"/>
      <c r="M102" s="236"/>
      <c r="N102" s="237"/>
      <c r="O102" s="237"/>
      <c r="P102" s="237"/>
      <c r="Q102" s="237"/>
      <c r="R102" s="237"/>
      <c r="S102" s="237"/>
      <c r="T102" s="238"/>
      <c r="AT102" s="239" t="s">
        <v>177</v>
      </c>
      <c r="AU102" s="239" t="s">
        <v>82</v>
      </c>
      <c r="AV102" s="12" t="s">
        <v>173</v>
      </c>
      <c r="AW102" s="12" t="s">
        <v>33</v>
      </c>
      <c r="AX102" s="12" t="s">
        <v>80</v>
      </c>
      <c r="AY102" s="239" t="s">
        <v>166</v>
      </c>
    </row>
    <row r="103" s="1" customFormat="1" ht="16.5" customHeight="1">
      <c r="B103" s="37"/>
      <c r="C103" s="203" t="s">
        <v>186</v>
      </c>
      <c r="D103" s="203" t="s">
        <v>168</v>
      </c>
      <c r="E103" s="204" t="s">
        <v>2203</v>
      </c>
      <c r="F103" s="205" t="s">
        <v>2204</v>
      </c>
      <c r="G103" s="206" t="s">
        <v>171</v>
      </c>
      <c r="H103" s="207">
        <v>14.214</v>
      </c>
      <c r="I103" s="208"/>
      <c r="J103" s="209">
        <f>ROUND(I103*H103,2)</f>
        <v>0</v>
      </c>
      <c r="K103" s="205" t="s">
        <v>172</v>
      </c>
      <c r="L103" s="42"/>
      <c r="M103" s="210" t="s">
        <v>19</v>
      </c>
      <c r="N103" s="211" t="s">
        <v>43</v>
      </c>
      <c r="O103" s="78"/>
      <c r="P103" s="212">
        <f>O103*H103</f>
        <v>0</v>
      </c>
      <c r="Q103" s="212">
        <v>0</v>
      </c>
      <c r="R103" s="212">
        <f>Q103*H103</f>
        <v>0</v>
      </c>
      <c r="S103" s="212">
        <v>0</v>
      </c>
      <c r="T103" s="213">
        <f>S103*H103</f>
        <v>0</v>
      </c>
      <c r="AR103" s="16" t="s">
        <v>173</v>
      </c>
      <c r="AT103" s="16" t="s">
        <v>168</v>
      </c>
      <c r="AU103" s="16" t="s">
        <v>82</v>
      </c>
      <c r="AY103" s="16" t="s">
        <v>166</v>
      </c>
      <c r="BE103" s="214">
        <f>IF(N103="základní",J103,0)</f>
        <v>0</v>
      </c>
      <c r="BF103" s="214">
        <f>IF(N103="snížená",J103,0)</f>
        <v>0</v>
      </c>
      <c r="BG103" s="214">
        <f>IF(N103="zákl. přenesená",J103,0)</f>
        <v>0</v>
      </c>
      <c r="BH103" s="214">
        <f>IF(N103="sníž. přenesená",J103,0)</f>
        <v>0</v>
      </c>
      <c r="BI103" s="214">
        <f>IF(N103="nulová",J103,0)</f>
        <v>0</v>
      </c>
      <c r="BJ103" s="16" t="s">
        <v>80</v>
      </c>
      <c r="BK103" s="214">
        <f>ROUND(I103*H103,2)</f>
        <v>0</v>
      </c>
      <c r="BL103" s="16" t="s">
        <v>173</v>
      </c>
      <c r="BM103" s="16" t="s">
        <v>2205</v>
      </c>
    </row>
    <row r="104" s="1" customFormat="1">
      <c r="B104" s="37"/>
      <c r="C104" s="38"/>
      <c r="D104" s="215" t="s">
        <v>175</v>
      </c>
      <c r="E104" s="38"/>
      <c r="F104" s="216" t="s">
        <v>2206</v>
      </c>
      <c r="G104" s="38"/>
      <c r="H104" s="38"/>
      <c r="I104" s="129"/>
      <c r="J104" s="38"/>
      <c r="K104" s="38"/>
      <c r="L104" s="42"/>
      <c r="M104" s="217"/>
      <c r="N104" s="78"/>
      <c r="O104" s="78"/>
      <c r="P104" s="78"/>
      <c r="Q104" s="78"/>
      <c r="R104" s="78"/>
      <c r="S104" s="78"/>
      <c r="T104" s="79"/>
      <c r="AT104" s="16" t="s">
        <v>175</v>
      </c>
      <c r="AU104" s="16" t="s">
        <v>82</v>
      </c>
    </row>
    <row r="105" s="13" customFormat="1">
      <c r="B105" s="240"/>
      <c r="C105" s="241"/>
      <c r="D105" s="215" t="s">
        <v>177</v>
      </c>
      <c r="E105" s="242" t="s">
        <v>19</v>
      </c>
      <c r="F105" s="243" t="s">
        <v>2207</v>
      </c>
      <c r="G105" s="241"/>
      <c r="H105" s="242" t="s">
        <v>19</v>
      </c>
      <c r="I105" s="244"/>
      <c r="J105" s="241"/>
      <c r="K105" s="241"/>
      <c r="L105" s="245"/>
      <c r="M105" s="246"/>
      <c r="N105" s="247"/>
      <c r="O105" s="247"/>
      <c r="P105" s="247"/>
      <c r="Q105" s="247"/>
      <c r="R105" s="247"/>
      <c r="S105" s="247"/>
      <c r="T105" s="248"/>
      <c r="AT105" s="249" t="s">
        <v>177</v>
      </c>
      <c r="AU105" s="249" t="s">
        <v>82</v>
      </c>
      <c r="AV105" s="13" t="s">
        <v>80</v>
      </c>
      <c r="AW105" s="13" t="s">
        <v>33</v>
      </c>
      <c r="AX105" s="13" t="s">
        <v>72</v>
      </c>
      <c r="AY105" s="249" t="s">
        <v>166</v>
      </c>
    </row>
    <row r="106" s="11" customFormat="1">
      <c r="B106" s="218"/>
      <c r="C106" s="219"/>
      <c r="D106" s="215" t="s">
        <v>177</v>
      </c>
      <c r="E106" s="220" t="s">
        <v>19</v>
      </c>
      <c r="F106" s="221" t="s">
        <v>2208</v>
      </c>
      <c r="G106" s="219"/>
      <c r="H106" s="222">
        <v>14.214</v>
      </c>
      <c r="I106" s="223"/>
      <c r="J106" s="219"/>
      <c r="K106" s="219"/>
      <c r="L106" s="224"/>
      <c r="M106" s="225"/>
      <c r="N106" s="226"/>
      <c r="O106" s="226"/>
      <c r="P106" s="226"/>
      <c r="Q106" s="226"/>
      <c r="R106" s="226"/>
      <c r="S106" s="226"/>
      <c r="T106" s="227"/>
      <c r="AT106" s="228" t="s">
        <v>177</v>
      </c>
      <c r="AU106" s="228" t="s">
        <v>82</v>
      </c>
      <c r="AV106" s="11" t="s">
        <v>82</v>
      </c>
      <c r="AW106" s="11" t="s">
        <v>33</v>
      </c>
      <c r="AX106" s="11" t="s">
        <v>72</v>
      </c>
      <c r="AY106" s="228" t="s">
        <v>166</v>
      </c>
    </row>
    <row r="107" s="12" customFormat="1">
      <c r="B107" s="229"/>
      <c r="C107" s="230"/>
      <c r="D107" s="215" t="s">
        <v>177</v>
      </c>
      <c r="E107" s="231" t="s">
        <v>19</v>
      </c>
      <c r="F107" s="232" t="s">
        <v>179</v>
      </c>
      <c r="G107" s="230"/>
      <c r="H107" s="233">
        <v>14.214</v>
      </c>
      <c r="I107" s="234"/>
      <c r="J107" s="230"/>
      <c r="K107" s="230"/>
      <c r="L107" s="235"/>
      <c r="M107" s="236"/>
      <c r="N107" s="237"/>
      <c r="O107" s="237"/>
      <c r="P107" s="237"/>
      <c r="Q107" s="237"/>
      <c r="R107" s="237"/>
      <c r="S107" s="237"/>
      <c r="T107" s="238"/>
      <c r="AT107" s="239" t="s">
        <v>177</v>
      </c>
      <c r="AU107" s="239" t="s">
        <v>82</v>
      </c>
      <c r="AV107" s="12" t="s">
        <v>173</v>
      </c>
      <c r="AW107" s="12" t="s">
        <v>33</v>
      </c>
      <c r="AX107" s="12" t="s">
        <v>80</v>
      </c>
      <c r="AY107" s="239" t="s">
        <v>166</v>
      </c>
    </row>
    <row r="108" s="1" customFormat="1" ht="22.5" customHeight="1">
      <c r="B108" s="37"/>
      <c r="C108" s="203" t="s">
        <v>173</v>
      </c>
      <c r="D108" s="203" t="s">
        <v>168</v>
      </c>
      <c r="E108" s="204" t="s">
        <v>2209</v>
      </c>
      <c r="F108" s="205" t="s">
        <v>2210</v>
      </c>
      <c r="G108" s="206" t="s">
        <v>287</v>
      </c>
      <c r="H108" s="207">
        <v>24.5</v>
      </c>
      <c r="I108" s="208"/>
      <c r="J108" s="209">
        <f>ROUND(I108*H108,2)</f>
        <v>0</v>
      </c>
      <c r="K108" s="205" t="s">
        <v>172</v>
      </c>
      <c r="L108" s="42"/>
      <c r="M108" s="210" t="s">
        <v>19</v>
      </c>
      <c r="N108" s="211" t="s">
        <v>43</v>
      </c>
      <c r="O108" s="78"/>
      <c r="P108" s="212">
        <f>O108*H108</f>
        <v>0</v>
      </c>
      <c r="Q108" s="212">
        <v>0.00084000000000000003</v>
      </c>
      <c r="R108" s="212">
        <f>Q108*H108</f>
        <v>0.020580000000000001</v>
      </c>
      <c r="S108" s="212">
        <v>0</v>
      </c>
      <c r="T108" s="213">
        <f>S108*H108</f>
        <v>0</v>
      </c>
      <c r="AR108" s="16" t="s">
        <v>173</v>
      </c>
      <c r="AT108" s="16" t="s">
        <v>168</v>
      </c>
      <c r="AU108" s="16" t="s">
        <v>82</v>
      </c>
      <c r="AY108" s="16" t="s">
        <v>166</v>
      </c>
      <c r="BE108" s="214">
        <f>IF(N108="základní",J108,0)</f>
        <v>0</v>
      </c>
      <c r="BF108" s="214">
        <f>IF(N108="snížená",J108,0)</f>
        <v>0</v>
      </c>
      <c r="BG108" s="214">
        <f>IF(N108="zákl. přenesená",J108,0)</f>
        <v>0</v>
      </c>
      <c r="BH108" s="214">
        <f>IF(N108="sníž. přenesená",J108,0)</f>
        <v>0</v>
      </c>
      <c r="BI108" s="214">
        <f>IF(N108="nulová",J108,0)</f>
        <v>0</v>
      </c>
      <c r="BJ108" s="16" t="s">
        <v>80</v>
      </c>
      <c r="BK108" s="214">
        <f>ROUND(I108*H108,2)</f>
        <v>0</v>
      </c>
      <c r="BL108" s="16" t="s">
        <v>173</v>
      </c>
      <c r="BM108" s="16" t="s">
        <v>2211</v>
      </c>
    </row>
    <row r="109" s="1" customFormat="1">
      <c r="B109" s="37"/>
      <c r="C109" s="38"/>
      <c r="D109" s="215" t="s">
        <v>175</v>
      </c>
      <c r="E109" s="38"/>
      <c r="F109" s="216" t="s">
        <v>2212</v>
      </c>
      <c r="G109" s="38"/>
      <c r="H109" s="38"/>
      <c r="I109" s="129"/>
      <c r="J109" s="38"/>
      <c r="K109" s="38"/>
      <c r="L109" s="42"/>
      <c r="M109" s="217"/>
      <c r="N109" s="78"/>
      <c r="O109" s="78"/>
      <c r="P109" s="78"/>
      <c r="Q109" s="78"/>
      <c r="R109" s="78"/>
      <c r="S109" s="78"/>
      <c r="T109" s="79"/>
      <c r="AT109" s="16" t="s">
        <v>175</v>
      </c>
      <c r="AU109" s="16" t="s">
        <v>82</v>
      </c>
    </row>
    <row r="110" s="1" customFormat="1" ht="22.5" customHeight="1">
      <c r="B110" s="37"/>
      <c r="C110" s="203" t="s">
        <v>197</v>
      </c>
      <c r="D110" s="203" t="s">
        <v>168</v>
      </c>
      <c r="E110" s="204" t="s">
        <v>2213</v>
      </c>
      <c r="F110" s="205" t="s">
        <v>2214</v>
      </c>
      <c r="G110" s="206" t="s">
        <v>287</v>
      </c>
      <c r="H110" s="207">
        <v>24.5</v>
      </c>
      <c r="I110" s="208"/>
      <c r="J110" s="209">
        <f>ROUND(I110*H110,2)</f>
        <v>0</v>
      </c>
      <c r="K110" s="205" t="s">
        <v>172</v>
      </c>
      <c r="L110" s="42"/>
      <c r="M110" s="210" t="s">
        <v>19</v>
      </c>
      <c r="N110" s="211" t="s">
        <v>43</v>
      </c>
      <c r="O110" s="78"/>
      <c r="P110" s="212">
        <f>O110*H110</f>
        <v>0</v>
      </c>
      <c r="Q110" s="212">
        <v>0</v>
      </c>
      <c r="R110" s="212">
        <f>Q110*H110</f>
        <v>0</v>
      </c>
      <c r="S110" s="212">
        <v>0</v>
      </c>
      <c r="T110" s="213">
        <f>S110*H110</f>
        <v>0</v>
      </c>
      <c r="AR110" s="16" t="s">
        <v>173</v>
      </c>
      <c r="AT110" s="16" t="s">
        <v>168</v>
      </c>
      <c r="AU110" s="16" t="s">
        <v>82</v>
      </c>
      <c r="AY110" s="16" t="s">
        <v>166</v>
      </c>
      <c r="BE110" s="214">
        <f>IF(N110="základní",J110,0)</f>
        <v>0</v>
      </c>
      <c r="BF110" s="214">
        <f>IF(N110="snížená",J110,0)</f>
        <v>0</v>
      </c>
      <c r="BG110" s="214">
        <f>IF(N110="zákl. přenesená",J110,0)</f>
        <v>0</v>
      </c>
      <c r="BH110" s="214">
        <f>IF(N110="sníž. přenesená",J110,0)</f>
        <v>0</v>
      </c>
      <c r="BI110" s="214">
        <f>IF(N110="nulová",J110,0)</f>
        <v>0</v>
      </c>
      <c r="BJ110" s="16" t="s">
        <v>80</v>
      </c>
      <c r="BK110" s="214">
        <f>ROUND(I110*H110,2)</f>
        <v>0</v>
      </c>
      <c r="BL110" s="16" t="s">
        <v>173</v>
      </c>
      <c r="BM110" s="16" t="s">
        <v>2215</v>
      </c>
    </row>
    <row r="111" s="1" customFormat="1" ht="22.5" customHeight="1">
      <c r="B111" s="37"/>
      <c r="C111" s="203" t="s">
        <v>202</v>
      </c>
      <c r="D111" s="203" t="s">
        <v>168</v>
      </c>
      <c r="E111" s="204" t="s">
        <v>2216</v>
      </c>
      <c r="F111" s="205" t="s">
        <v>2217</v>
      </c>
      <c r="G111" s="206" t="s">
        <v>171</v>
      </c>
      <c r="H111" s="207">
        <v>6.7859999999999996</v>
      </c>
      <c r="I111" s="208"/>
      <c r="J111" s="209">
        <f>ROUND(I111*H111,2)</f>
        <v>0</v>
      </c>
      <c r="K111" s="205" t="s">
        <v>172</v>
      </c>
      <c r="L111" s="42"/>
      <c r="M111" s="210" t="s">
        <v>19</v>
      </c>
      <c r="N111" s="211" t="s">
        <v>43</v>
      </c>
      <c r="O111" s="78"/>
      <c r="P111" s="212">
        <f>O111*H111</f>
        <v>0</v>
      </c>
      <c r="Q111" s="212">
        <v>0</v>
      </c>
      <c r="R111" s="212">
        <f>Q111*H111</f>
        <v>0</v>
      </c>
      <c r="S111" s="212">
        <v>0</v>
      </c>
      <c r="T111" s="213">
        <f>S111*H111</f>
        <v>0</v>
      </c>
      <c r="AR111" s="16" t="s">
        <v>173</v>
      </c>
      <c r="AT111" s="16" t="s">
        <v>168</v>
      </c>
      <c r="AU111" s="16" t="s">
        <v>82</v>
      </c>
      <c r="AY111" s="16" t="s">
        <v>166</v>
      </c>
      <c r="BE111" s="214">
        <f>IF(N111="základní",J111,0)</f>
        <v>0</v>
      </c>
      <c r="BF111" s="214">
        <f>IF(N111="snížená",J111,0)</f>
        <v>0</v>
      </c>
      <c r="BG111" s="214">
        <f>IF(N111="zákl. přenesená",J111,0)</f>
        <v>0</v>
      </c>
      <c r="BH111" s="214">
        <f>IF(N111="sníž. přenesená",J111,0)</f>
        <v>0</v>
      </c>
      <c r="BI111" s="214">
        <f>IF(N111="nulová",J111,0)</f>
        <v>0</v>
      </c>
      <c r="BJ111" s="16" t="s">
        <v>80</v>
      </c>
      <c r="BK111" s="214">
        <f>ROUND(I111*H111,2)</f>
        <v>0</v>
      </c>
      <c r="BL111" s="16" t="s">
        <v>173</v>
      </c>
      <c r="BM111" s="16" t="s">
        <v>2218</v>
      </c>
    </row>
    <row r="112" s="11" customFormat="1">
      <c r="B112" s="218"/>
      <c r="C112" s="219"/>
      <c r="D112" s="215" t="s">
        <v>177</v>
      </c>
      <c r="E112" s="220" t="s">
        <v>19</v>
      </c>
      <c r="F112" s="221" t="s">
        <v>2219</v>
      </c>
      <c r="G112" s="219"/>
      <c r="H112" s="222">
        <v>6.7859999999999996</v>
      </c>
      <c r="I112" s="223"/>
      <c r="J112" s="219"/>
      <c r="K112" s="219"/>
      <c r="L112" s="224"/>
      <c r="M112" s="225"/>
      <c r="N112" s="226"/>
      <c r="O112" s="226"/>
      <c r="P112" s="226"/>
      <c r="Q112" s="226"/>
      <c r="R112" s="226"/>
      <c r="S112" s="226"/>
      <c r="T112" s="227"/>
      <c r="AT112" s="228" t="s">
        <v>177</v>
      </c>
      <c r="AU112" s="228" t="s">
        <v>82</v>
      </c>
      <c r="AV112" s="11" t="s">
        <v>82</v>
      </c>
      <c r="AW112" s="11" t="s">
        <v>33</v>
      </c>
      <c r="AX112" s="11" t="s">
        <v>72</v>
      </c>
      <c r="AY112" s="228" t="s">
        <v>166</v>
      </c>
    </row>
    <row r="113" s="12" customFormat="1">
      <c r="B113" s="229"/>
      <c r="C113" s="230"/>
      <c r="D113" s="215" t="s">
        <v>177</v>
      </c>
      <c r="E113" s="231" t="s">
        <v>19</v>
      </c>
      <c r="F113" s="232" t="s">
        <v>179</v>
      </c>
      <c r="G113" s="230"/>
      <c r="H113" s="233">
        <v>6.7859999999999996</v>
      </c>
      <c r="I113" s="234"/>
      <c r="J113" s="230"/>
      <c r="K113" s="230"/>
      <c r="L113" s="235"/>
      <c r="M113" s="236"/>
      <c r="N113" s="237"/>
      <c r="O113" s="237"/>
      <c r="P113" s="237"/>
      <c r="Q113" s="237"/>
      <c r="R113" s="237"/>
      <c r="S113" s="237"/>
      <c r="T113" s="238"/>
      <c r="AT113" s="239" t="s">
        <v>177</v>
      </c>
      <c r="AU113" s="239" t="s">
        <v>82</v>
      </c>
      <c r="AV113" s="12" t="s">
        <v>173</v>
      </c>
      <c r="AW113" s="12" t="s">
        <v>33</v>
      </c>
      <c r="AX113" s="12" t="s">
        <v>80</v>
      </c>
      <c r="AY113" s="239" t="s">
        <v>166</v>
      </c>
    </row>
    <row r="114" s="1" customFormat="1" ht="22.5" customHeight="1">
      <c r="B114" s="37"/>
      <c r="C114" s="203" t="s">
        <v>208</v>
      </c>
      <c r="D114" s="203" t="s">
        <v>168</v>
      </c>
      <c r="E114" s="204" t="s">
        <v>2220</v>
      </c>
      <c r="F114" s="205" t="s">
        <v>2221</v>
      </c>
      <c r="G114" s="206" t="s">
        <v>171</v>
      </c>
      <c r="H114" s="207">
        <v>6.7859999999999996</v>
      </c>
      <c r="I114" s="208"/>
      <c r="J114" s="209">
        <f>ROUND(I114*H114,2)</f>
        <v>0</v>
      </c>
      <c r="K114" s="205" t="s">
        <v>172</v>
      </c>
      <c r="L114" s="42"/>
      <c r="M114" s="210" t="s">
        <v>19</v>
      </c>
      <c r="N114" s="211" t="s">
        <v>43</v>
      </c>
      <c r="O114" s="78"/>
      <c r="P114" s="212">
        <f>O114*H114</f>
        <v>0</v>
      </c>
      <c r="Q114" s="212">
        <v>0</v>
      </c>
      <c r="R114" s="212">
        <f>Q114*H114</f>
        <v>0</v>
      </c>
      <c r="S114" s="212">
        <v>0</v>
      </c>
      <c r="T114" s="213">
        <f>S114*H114</f>
        <v>0</v>
      </c>
      <c r="AR114" s="16" t="s">
        <v>173</v>
      </c>
      <c r="AT114" s="16" t="s">
        <v>168</v>
      </c>
      <c r="AU114" s="16" t="s">
        <v>82</v>
      </c>
      <c r="AY114" s="16" t="s">
        <v>166</v>
      </c>
      <c r="BE114" s="214">
        <f>IF(N114="základní",J114,0)</f>
        <v>0</v>
      </c>
      <c r="BF114" s="214">
        <f>IF(N114="snížená",J114,0)</f>
        <v>0</v>
      </c>
      <c r="BG114" s="214">
        <f>IF(N114="zákl. přenesená",J114,0)</f>
        <v>0</v>
      </c>
      <c r="BH114" s="214">
        <f>IF(N114="sníž. přenesená",J114,0)</f>
        <v>0</v>
      </c>
      <c r="BI114" s="214">
        <f>IF(N114="nulová",J114,0)</f>
        <v>0</v>
      </c>
      <c r="BJ114" s="16" t="s">
        <v>80</v>
      </c>
      <c r="BK114" s="214">
        <f>ROUND(I114*H114,2)</f>
        <v>0</v>
      </c>
      <c r="BL114" s="16" t="s">
        <v>173</v>
      </c>
      <c r="BM114" s="16" t="s">
        <v>2222</v>
      </c>
    </row>
    <row r="115" s="1" customFormat="1" ht="22.5" customHeight="1">
      <c r="B115" s="37"/>
      <c r="C115" s="203" t="s">
        <v>213</v>
      </c>
      <c r="D115" s="203" t="s">
        <v>168</v>
      </c>
      <c r="E115" s="204" t="s">
        <v>203</v>
      </c>
      <c r="F115" s="205" t="s">
        <v>204</v>
      </c>
      <c r="G115" s="206" t="s">
        <v>171</v>
      </c>
      <c r="H115" s="207">
        <v>6.7859999999999996</v>
      </c>
      <c r="I115" s="208"/>
      <c r="J115" s="209">
        <f>ROUND(I115*H115,2)</f>
        <v>0</v>
      </c>
      <c r="K115" s="205" t="s">
        <v>172</v>
      </c>
      <c r="L115" s="42"/>
      <c r="M115" s="210" t="s">
        <v>19</v>
      </c>
      <c r="N115" s="211" t="s">
        <v>43</v>
      </c>
      <c r="O115" s="78"/>
      <c r="P115" s="212">
        <f>O115*H115</f>
        <v>0</v>
      </c>
      <c r="Q115" s="212">
        <v>0</v>
      </c>
      <c r="R115" s="212">
        <f>Q115*H115</f>
        <v>0</v>
      </c>
      <c r="S115" s="212">
        <v>0</v>
      </c>
      <c r="T115" s="213">
        <f>S115*H115</f>
        <v>0</v>
      </c>
      <c r="AR115" s="16" t="s">
        <v>173</v>
      </c>
      <c r="AT115" s="16" t="s">
        <v>168</v>
      </c>
      <c r="AU115" s="16" t="s">
        <v>82</v>
      </c>
      <c r="AY115" s="16" t="s">
        <v>166</v>
      </c>
      <c r="BE115" s="214">
        <f>IF(N115="základní",J115,0)</f>
        <v>0</v>
      </c>
      <c r="BF115" s="214">
        <f>IF(N115="snížená",J115,0)</f>
        <v>0</v>
      </c>
      <c r="BG115" s="214">
        <f>IF(N115="zákl. přenesená",J115,0)</f>
        <v>0</v>
      </c>
      <c r="BH115" s="214">
        <f>IF(N115="sníž. přenesená",J115,0)</f>
        <v>0</v>
      </c>
      <c r="BI115" s="214">
        <f>IF(N115="nulová",J115,0)</f>
        <v>0</v>
      </c>
      <c r="BJ115" s="16" t="s">
        <v>80</v>
      </c>
      <c r="BK115" s="214">
        <f>ROUND(I115*H115,2)</f>
        <v>0</v>
      </c>
      <c r="BL115" s="16" t="s">
        <v>173</v>
      </c>
      <c r="BM115" s="16" t="s">
        <v>2223</v>
      </c>
    </row>
    <row r="116" s="1" customFormat="1">
      <c r="B116" s="37"/>
      <c r="C116" s="38"/>
      <c r="D116" s="215" t="s">
        <v>175</v>
      </c>
      <c r="E116" s="38"/>
      <c r="F116" s="216" t="s">
        <v>206</v>
      </c>
      <c r="G116" s="38"/>
      <c r="H116" s="38"/>
      <c r="I116" s="129"/>
      <c r="J116" s="38"/>
      <c r="K116" s="38"/>
      <c r="L116" s="42"/>
      <c r="M116" s="217"/>
      <c r="N116" s="78"/>
      <c r="O116" s="78"/>
      <c r="P116" s="78"/>
      <c r="Q116" s="78"/>
      <c r="R116" s="78"/>
      <c r="S116" s="78"/>
      <c r="T116" s="79"/>
      <c r="AT116" s="16" t="s">
        <v>175</v>
      </c>
      <c r="AU116" s="16" t="s">
        <v>82</v>
      </c>
    </row>
    <row r="117" s="1" customFormat="1" ht="22.5" customHeight="1">
      <c r="B117" s="37"/>
      <c r="C117" s="203" t="s">
        <v>218</v>
      </c>
      <c r="D117" s="203" t="s">
        <v>168</v>
      </c>
      <c r="E117" s="204" t="s">
        <v>209</v>
      </c>
      <c r="F117" s="205" t="s">
        <v>210</v>
      </c>
      <c r="G117" s="206" t="s">
        <v>171</v>
      </c>
      <c r="H117" s="207">
        <v>33.93</v>
      </c>
      <c r="I117" s="208"/>
      <c r="J117" s="209">
        <f>ROUND(I117*H117,2)</f>
        <v>0</v>
      </c>
      <c r="K117" s="205" t="s">
        <v>172</v>
      </c>
      <c r="L117" s="42"/>
      <c r="M117" s="210" t="s">
        <v>19</v>
      </c>
      <c r="N117" s="211" t="s">
        <v>43</v>
      </c>
      <c r="O117" s="78"/>
      <c r="P117" s="212">
        <f>O117*H117</f>
        <v>0</v>
      </c>
      <c r="Q117" s="212">
        <v>0</v>
      </c>
      <c r="R117" s="212">
        <f>Q117*H117</f>
        <v>0</v>
      </c>
      <c r="S117" s="212">
        <v>0</v>
      </c>
      <c r="T117" s="213">
        <f>S117*H117</f>
        <v>0</v>
      </c>
      <c r="AR117" s="16" t="s">
        <v>173</v>
      </c>
      <c r="AT117" s="16" t="s">
        <v>168</v>
      </c>
      <c r="AU117" s="16" t="s">
        <v>82</v>
      </c>
      <c r="AY117" s="16" t="s">
        <v>166</v>
      </c>
      <c r="BE117" s="214">
        <f>IF(N117="základní",J117,0)</f>
        <v>0</v>
      </c>
      <c r="BF117" s="214">
        <f>IF(N117="snížená",J117,0)</f>
        <v>0</v>
      </c>
      <c r="BG117" s="214">
        <f>IF(N117="zákl. přenesená",J117,0)</f>
        <v>0</v>
      </c>
      <c r="BH117" s="214">
        <f>IF(N117="sníž. přenesená",J117,0)</f>
        <v>0</v>
      </c>
      <c r="BI117" s="214">
        <f>IF(N117="nulová",J117,0)</f>
        <v>0</v>
      </c>
      <c r="BJ117" s="16" t="s">
        <v>80</v>
      </c>
      <c r="BK117" s="214">
        <f>ROUND(I117*H117,2)</f>
        <v>0</v>
      </c>
      <c r="BL117" s="16" t="s">
        <v>173</v>
      </c>
      <c r="BM117" s="16" t="s">
        <v>2224</v>
      </c>
    </row>
    <row r="118" s="1" customFormat="1">
      <c r="B118" s="37"/>
      <c r="C118" s="38"/>
      <c r="D118" s="215" t="s">
        <v>175</v>
      </c>
      <c r="E118" s="38"/>
      <c r="F118" s="216" t="s">
        <v>206</v>
      </c>
      <c r="G118" s="38"/>
      <c r="H118" s="38"/>
      <c r="I118" s="129"/>
      <c r="J118" s="38"/>
      <c r="K118" s="38"/>
      <c r="L118" s="42"/>
      <c r="M118" s="217"/>
      <c r="N118" s="78"/>
      <c r="O118" s="78"/>
      <c r="P118" s="78"/>
      <c r="Q118" s="78"/>
      <c r="R118" s="78"/>
      <c r="S118" s="78"/>
      <c r="T118" s="79"/>
      <c r="AT118" s="16" t="s">
        <v>175</v>
      </c>
      <c r="AU118" s="16" t="s">
        <v>82</v>
      </c>
    </row>
    <row r="119" s="11" customFormat="1">
      <c r="B119" s="218"/>
      <c r="C119" s="219"/>
      <c r="D119" s="215" t="s">
        <v>177</v>
      </c>
      <c r="E119" s="220" t="s">
        <v>19</v>
      </c>
      <c r="F119" s="221" t="s">
        <v>2225</v>
      </c>
      <c r="G119" s="219"/>
      <c r="H119" s="222">
        <v>33.93</v>
      </c>
      <c r="I119" s="223"/>
      <c r="J119" s="219"/>
      <c r="K119" s="219"/>
      <c r="L119" s="224"/>
      <c r="M119" s="225"/>
      <c r="N119" s="226"/>
      <c r="O119" s="226"/>
      <c r="P119" s="226"/>
      <c r="Q119" s="226"/>
      <c r="R119" s="226"/>
      <c r="S119" s="226"/>
      <c r="T119" s="227"/>
      <c r="AT119" s="228" t="s">
        <v>177</v>
      </c>
      <c r="AU119" s="228" t="s">
        <v>82</v>
      </c>
      <c r="AV119" s="11" t="s">
        <v>82</v>
      </c>
      <c r="AW119" s="11" t="s">
        <v>33</v>
      </c>
      <c r="AX119" s="11" t="s">
        <v>72</v>
      </c>
      <c r="AY119" s="228" t="s">
        <v>166</v>
      </c>
    </row>
    <row r="120" s="12" customFormat="1">
      <c r="B120" s="229"/>
      <c r="C120" s="230"/>
      <c r="D120" s="215" t="s">
        <v>177</v>
      </c>
      <c r="E120" s="231" t="s">
        <v>19</v>
      </c>
      <c r="F120" s="232" t="s">
        <v>179</v>
      </c>
      <c r="G120" s="230"/>
      <c r="H120" s="233">
        <v>33.93</v>
      </c>
      <c r="I120" s="234"/>
      <c r="J120" s="230"/>
      <c r="K120" s="230"/>
      <c r="L120" s="235"/>
      <c r="M120" s="236"/>
      <c r="N120" s="237"/>
      <c r="O120" s="237"/>
      <c r="P120" s="237"/>
      <c r="Q120" s="237"/>
      <c r="R120" s="237"/>
      <c r="S120" s="237"/>
      <c r="T120" s="238"/>
      <c r="AT120" s="239" t="s">
        <v>177</v>
      </c>
      <c r="AU120" s="239" t="s">
        <v>82</v>
      </c>
      <c r="AV120" s="12" t="s">
        <v>173</v>
      </c>
      <c r="AW120" s="12" t="s">
        <v>33</v>
      </c>
      <c r="AX120" s="12" t="s">
        <v>80</v>
      </c>
      <c r="AY120" s="239" t="s">
        <v>166</v>
      </c>
    </row>
    <row r="121" s="1" customFormat="1" ht="16.5" customHeight="1">
      <c r="B121" s="37"/>
      <c r="C121" s="203" t="s">
        <v>226</v>
      </c>
      <c r="D121" s="203" t="s">
        <v>168</v>
      </c>
      <c r="E121" s="204" t="s">
        <v>214</v>
      </c>
      <c r="F121" s="205" t="s">
        <v>215</v>
      </c>
      <c r="G121" s="206" t="s">
        <v>171</v>
      </c>
      <c r="H121" s="207">
        <v>6.7859999999999996</v>
      </c>
      <c r="I121" s="208"/>
      <c r="J121" s="209">
        <f>ROUND(I121*H121,2)</f>
        <v>0</v>
      </c>
      <c r="K121" s="205" t="s">
        <v>172</v>
      </c>
      <c r="L121" s="42"/>
      <c r="M121" s="210" t="s">
        <v>19</v>
      </c>
      <c r="N121" s="211" t="s">
        <v>43</v>
      </c>
      <c r="O121" s="78"/>
      <c r="P121" s="212">
        <f>O121*H121</f>
        <v>0</v>
      </c>
      <c r="Q121" s="212">
        <v>0</v>
      </c>
      <c r="R121" s="212">
        <f>Q121*H121</f>
        <v>0</v>
      </c>
      <c r="S121" s="212">
        <v>0</v>
      </c>
      <c r="T121" s="213">
        <f>S121*H121</f>
        <v>0</v>
      </c>
      <c r="AR121" s="16" t="s">
        <v>173</v>
      </c>
      <c r="AT121" s="16" t="s">
        <v>168</v>
      </c>
      <c r="AU121" s="16" t="s">
        <v>82</v>
      </c>
      <c r="AY121" s="16" t="s">
        <v>166</v>
      </c>
      <c r="BE121" s="214">
        <f>IF(N121="základní",J121,0)</f>
        <v>0</v>
      </c>
      <c r="BF121" s="214">
        <f>IF(N121="snížená",J121,0)</f>
        <v>0</v>
      </c>
      <c r="BG121" s="214">
        <f>IF(N121="zákl. přenesená",J121,0)</f>
        <v>0</v>
      </c>
      <c r="BH121" s="214">
        <f>IF(N121="sníž. přenesená",J121,0)</f>
        <v>0</v>
      </c>
      <c r="BI121" s="214">
        <f>IF(N121="nulová",J121,0)</f>
        <v>0</v>
      </c>
      <c r="BJ121" s="16" t="s">
        <v>80</v>
      </c>
      <c r="BK121" s="214">
        <f>ROUND(I121*H121,2)</f>
        <v>0</v>
      </c>
      <c r="BL121" s="16" t="s">
        <v>173</v>
      </c>
      <c r="BM121" s="16" t="s">
        <v>2226</v>
      </c>
    </row>
    <row r="122" s="1" customFormat="1">
      <c r="B122" s="37"/>
      <c r="C122" s="38"/>
      <c r="D122" s="215" t="s">
        <v>175</v>
      </c>
      <c r="E122" s="38"/>
      <c r="F122" s="216" t="s">
        <v>217</v>
      </c>
      <c r="G122" s="38"/>
      <c r="H122" s="38"/>
      <c r="I122" s="129"/>
      <c r="J122" s="38"/>
      <c r="K122" s="38"/>
      <c r="L122" s="42"/>
      <c r="M122" s="217"/>
      <c r="N122" s="78"/>
      <c r="O122" s="78"/>
      <c r="P122" s="78"/>
      <c r="Q122" s="78"/>
      <c r="R122" s="78"/>
      <c r="S122" s="78"/>
      <c r="T122" s="79"/>
      <c r="AT122" s="16" t="s">
        <v>175</v>
      </c>
      <c r="AU122" s="16" t="s">
        <v>82</v>
      </c>
    </row>
    <row r="123" s="1" customFormat="1" ht="22.5" customHeight="1">
      <c r="B123" s="37"/>
      <c r="C123" s="203" t="s">
        <v>233</v>
      </c>
      <c r="D123" s="203" t="s">
        <v>168</v>
      </c>
      <c r="E123" s="204" t="s">
        <v>219</v>
      </c>
      <c r="F123" s="205" t="s">
        <v>220</v>
      </c>
      <c r="G123" s="206" t="s">
        <v>221</v>
      </c>
      <c r="H123" s="207">
        <v>12.215</v>
      </c>
      <c r="I123" s="208"/>
      <c r="J123" s="209">
        <f>ROUND(I123*H123,2)</f>
        <v>0</v>
      </c>
      <c r="K123" s="205" t="s">
        <v>172</v>
      </c>
      <c r="L123" s="42"/>
      <c r="M123" s="210" t="s">
        <v>19</v>
      </c>
      <c r="N123" s="211" t="s">
        <v>43</v>
      </c>
      <c r="O123" s="78"/>
      <c r="P123" s="212">
        <f>O123*H123</f>
        <v>0</v>
      </c>
      <c r="Q123" s="212">
        <v>0</v>
      </c>
      <c r="R123" s="212">
        <f>Q123*H123</f>
        <v>0</v>
      </c>
      <c r="S123" s="212">
        <v>0</v>
      </c>
      <c r="T123" s="213">
        <f>S123*H123</f>
        <v>0</v>
      </c>
      <c r="AR123" s="16" t="s">
        <v>173</v>
      </c>
      <c r="AT123" s="16" t="s">
        <v>168</v>
      </c>
      <c r="AU123" s="16" t="s">
        <v>82</v>
      </c>
      <c r="AY123" s="16" t="s">
        <v>166</v>
      </c>
      <c r="BE123" s="214">
        <f>IF(N123="základní",J123,0)</f>
        <v>0</v>
      </c>
      <c r="BF123" s="214">
        <f>IF(N123="snížená",J123,0)</f>
        <v>0</v>
      </c>
      <c r="BG123" s="214">
        <f>IF(N123="zákl. přenesená",J123,0)</f>
        <v>0</v>
      </c>
      <c r="BH123" s="214">
        <f>IF(N123="sníž. přenesená",J123,0)</f>
        <v>0</v>
      </c>
      <c r="BI123" s="214">
        <f>IF(N123="nulová",J123,0)</f>
        <v>0</v>
      </c>
      <c r="BJ123" s="16" t="s">
        <v>80</v>
      </c>
      <c r="BK123" s="214">
        <f>ROUND(I123*H123,2)</f>
        <v>0</v>
      </c>
      <c r="BL123" s="16" t="s">
        <v>173</v>
      </c>
      <c r="BM123" s="16" t="s">
        <v>2227</v>
      </c>
    </row>
    <row r="124" s="1" customFormat="1">
      <c r="B124" s="37"/>
      <c r="C124" s="38"/>
      <c r="D124" s="215" t="s">
        <v>175</v>
      </c>
      <c r="E124" s="38"/>
      <c r="F124" s="216" t="s">
        <v>223</v>
      </c>
      <c r="G124" s="38"/>
      <c r="H124" s="38"/>
      <c r="I124" s="129"/>
      <c r="J124" s="38"/>
      <c r="K124" s="38"/>
      <c r="L124" s="42"/>
      <c r="M124" s="217"/>
      <c r="N124" s="78"/>
      <c r="O124" s="78"/>
      <c r="P124" s="78"/>
      <c r="Q124" s="78"/>
      <c r="R124" s="78"/>
      <c r="S124" s="78"/>
      <c r="T124" s="79"/>
      <c r="AT124" s="16" t="s">
        <v>175</v>
      </c>
      <c r="AU124" s="16" t="s">
        <v>82</v>
      </c>
    </row>
    <row r="125" s="11" customFormat="1">
      <c r="B125" s="218"/>
      <c r="C125" s="219"/>
      <c r="D125" s="215" t="s">
        <v>177</v>
      </c>
      <c r="E125" s="220" t="s">
        <v>19</v>
      </c>
      <c r="F125" s="221" t="s">
        <v>2228</v>
      </c>
      <c r="G125" s="219"/>
      <c r="H125" s="222">
        <v>12.215</v>
      </c>
      <c r="I125" s="223"/>
      <c r="J125" s="219"/>
      <c r="K125" s="219"/>
      <c r="L125" s="224"/>
      <c r="M125" s="225"/>
      <c r="N125" s="226"/>
      <c r="O125" s="226"/>
      <c r="P125" s="226"/>
      <c r="Q125" s="226"/>
      <c r="R125" s="226"/>
      <c r="S125" s="226"/>
      <c r="T125" s="227"/>
      <c r="AT125" s="228" t="s">
        <v>177</v>
      </c>
      <c r="AU125" s="228" t="s">
        <v>82</v>
      </c>
      <c r="AV125" s="11" t="s">
        <v>82</v>
      </c>
      <c r="AW125" s="11" t="s">
        <v>33</v>
      </c>
      <c r="AX125" s="11" t="s">
        <v>72</v>
      </c>
      <c r="AY125" s="228" t="s">
        <v>166</v>
      </c>
    </row>
    <row r="126" s="12" customFormat="1">
      <c r="B126" s="229"/>
      <c r="C126" s="230"/>
      <c r="D126" s="215" t="s">
        <v>177</v>
      </c>
      <c r="E126" s="231" t="s">
        <v>19</v>
      </c>
      <c r="F126" s="232" t="s">
        <v>179</v>
      </c>
      <c r="G126" s="230"/>
      <c r="H126" s="233">
        <v>12.215</v>
      </c>
      <c r="I126" s="234"/>
      <c r="J126" s="230"/>
      <c r="K126" s="230"/>
      <c r="L126" s="235"/>
      <c r="M126" s="236"/>
      <c r="N126" s="237"/>
      <c r="O126" s="237"/>
      <c r="P126" s="237"/>
      <c r="Q126" s="237"/>
      <c r="R126" s="237"/>
      <c r="S126" s="237"/>
      <c r="T126" s="238"/>
      <c r="AT126" s="239" t="s">
        <v>177</v>
      </c>
      <c r="AU126" s="239" t="s">
        <v>82</v>
      </c>
      <c r="AV126" s="12" t="s">
        <v>173</v>
      </c>
      <c r="AW126" s="12" t="s">
        <v>33</v>
      </c>
      <c r="AX126" s="12" t="s">
        <v>80</v>
      </c>
      <c r="AY126" s="239" t="s">
        <v>166</v>
      </c>
    </row>
    <row r="127" s="1" customFormat="1" ht="22.5" customHeight="1">
      <c r="B127" s="37"/>
      <c r="C127" s="203" t="s">
        <v>239</v>
      </c>
      <c r="D127" s="203" t="s">
        <v>168</v>
      </c>
      <c r="E127" s="204" t="s">
        <v>2229</v>
      </c>
      <c r="F127" s="205" t="s">
        <v>2230</v>
      </c>
      <c r="G127" s="206" t="s">
        <v>171</v>
      </c>
      <c r="H127" s="207">
        <v>4.2160000000000002</v>
      </c>
      <c r="I127" s="208"/>
      <c r="J127" s="209">
        <f>ROUND(I127*H127,2)</f>
        <v>0</v>
      </c>
      <c r="K127" s="205" t="s">
        <v>172</v>
      </c>
      <c r="L127" s="42"/>
      <c r="M127" s="210" t="s">
        <v>19</v>
      </c>
      <c r="N127" s="211" t="s">
        <v>43</v>
      </c>
      <c r="O127" s="78"/>
      <c r="P127" s="212">
        <f>O127*H127</f>
        <v>0</v>
      </c>
      <c r="Q127" s="212">
        <v>0</v>
      </c>
      <c r="R127" s="212">
        <f>Q127*H127</f>
        <v>0</v>
      </c>
      <c r="S127" s="212">
        <v>0</v>
      </c>
      <c r="T127" s="213">
        <f>S127*H127</f>
        <v>0</v>
      </c>
      <c r="AR127" s="16" t="s">
        <v>173</v>
      </c>
      <c r="AT127" s="16" t="s">
        <v>168</v>
      </c>
      <c r="AU127" s="16" t="s">
        <v>82</v>
      </c>
      <c r="AY127" s="16" t="s">
        <v>166</v>
      </c>
      <c r="BE127" s="214">
        <f>IF(N127="základní",J127,0)</f>
        <v>0</v>
      </c>
      <c r="BF127" s="214">
        <f>IF(N127="snížená",J127,0)</f>
        <v>0</v>
      </c>
      <c r="BG127" s="214">
        <f>IF(N127="zákl. přenesená",J127,0)</f>
        <v>0</v>
      </c>
      <c r="BH127" s="214">
        <f>IF(N127="sníž. přenesená",J127,0)</f>
        <v>0</v>
      </c>
      <c r="BI127" s="214">
        <f>IF(N127="nulová",J127,0)</f>
        <v>0</v>
      </c>
      <c r="BJ127" s="16" t="s">
        <v>80</v>
      </c>
      <c r="BK127" s="214">
        <f>ROUND(I127*H127,2)</f>
        <v>0</v>
      </c>
      <c r="BL127" s="16" t="s">
        <v>173</v>
      </c>
      <c r="BM127" s="16" t="s">
        <v>2231</v>
      </c>
    </row>
    <row r="128" s="1" customFormat="1">
      <c r="B128" s="37"/>
      <c r="C128" s="38"/>
      <c r="D128" s="215" t="s">
        <v>175</v>
      </c>
      <c r="E128" s="38"/>
      <c r="F128" s="216" t="s">
        <v>2232</v>
      </c>
      <c r="G128" s="38"/>
      <c r="H128" s="38"/>
      <c r="I128" s="129"/>
      <c r="J128" s="38"/>
      <c r="K128" s="38"/>
      <c r="L128" s="42"/>
      <c r="M128" s="217"/>
      <c r="N128" s="78"/>
      <c r="O128" s="78"/>
      <c r="P128" s="78"/>
      <c r="Q128" s="78"/>
      <c r="R128" s="78"/>
      <c r="S128" s="78"/>
      <c r="T128" s="79"/>
      <c r="AT128" s="16" t="s">
        <v>175</v>
      </c>
      <c r="AU128" s="16" t="s">
        <v>82</v>
      </c>
    </row>
    <row r="129" s="11" customFormat="1">
      <c r="B129" s="218"/>
      <c r="C129" s="219"/>
      <c r="D129" s="215" t="s">
        <v>177</v>
      </c>
      <c r="E129" s="220" t="s">
        <v>19</v>
      </c>
      <c r="F129" s="221" t="s">
        <v>2233</v>
      </c>
      <c r="G129" s="219"/>
      <c r="H129" s="222">
        <v>4.2160000000000002</v>
      </c>
      <c r="I129" s="223"/>
      <c r="J129" s="219"/>
      <c r="K129" s="219"/>
      <c r="L129" s="224"/>
      <c r="M129" s="225"/>
      <c r="N129" s="226"/>
      <c r="O129" s="226"/>
      <c r="P129" s="226"/>
      <c r="Q129" s="226"/>
      <c r="R129" s="226"/>
      <c r="S129" s="226"/>
      <c r="T129" s="227"/>
      <c r="AT129" s="228" t="s">
        <v>177</v>
      </c>
      <c r="AU129" s="228" t="s">
        <v>82</v>
      </c>
      <c r="AV129" s="11" t="s">
        <v>82</v>
      </c>
      <c r="AW129" s="11" t="s">
        <v>33</v>
      </c>
      <c r="AX129" s="11" t="s">
        <v>72</v>
      </c>
      <c r="AY129" s="228" t="s">
        <v>166</v>
      </c>
    </row>
    <row r="130" s="12" customFormat="1">
      <c r="B130" s="229"/>
      <c r="C130" s="230"/>
      <c r="D130" s="215" t="s">
        <v>177</v>
      </c>
      <c r="E130" s="231" t="s">
        <v>19</v>
      </c>
      <c r="F130" s="232" t="s">
        <v>179</v>
      </c>
      <c r="G130" s="230"/>
      <c r="H130" s="233">
        <v>4.2160000000000002</v>
      </c>
      <c r="I130" s="234"/>
      <c r="J130" s="230"/>
      <c r="K130" s="230"/>
      <c r="L130" s="235"/>
      <c r="M130" s="236"/>
      <c r="N130" s="237"/>
      <c r="O130" s="237"/>
      <c r="P130" s="237"/>
      <c r="Q130" s="237"/>
      <c r="R130" s="237"/>
      <c r="S130" s="237"/>
      <c r="T130" s="238"/>
      <c r="AT130" s="239" t="s">
        <v>177</v>
      </c>
      <c r="AU130" s="239" t="s">
        <v>82</v>
      </c>
      <c r="AV130" s="12" t="s">
        <v>173</v>
      </c>
      <c r="AW130" s="12" t="s">
        <v>33</v>
      </c>
      <c r="AX130" s="12" t="s">
        <v>80</v>
      </c>
      <c r="AY130" s="239" t="s">
        <v>166</v>
      </c>
    </row>
    <row r="131" s="1" customFormat="1" ht="22.5" customHeight="1">
      <c r="B131" s="37"/>
      <c r="C131" s="203" t="s">
        <v>248</v>
      </c>
      <c r="D131" s="203" t="s">
        <v>168</v>
      </c>
      <c r="E131" s="204" t="s">
        <v>2234</v>
      </c>
      <c r="F131" s="205" t="s">
        <v>2235</v>
      </c>
      <c r="G131" s="206" t="s">
        <v>171</v>
      </c>
      <c r="H131" s="207">
        <v>8.6519999999999992</v>
      </c>
      <c r="I131" s="208"/>
      <c r="J131" s="209">
        <f>ROUND(I131*H131,2)</f>
        <v>0</v>
      </c>
      <c r="K131" s="205" t="s">
        <v>172</v>
      </c>
      <c r="L131" s="42"/>
      <c r="M131" s="210" t="s">
        <v>19</v>
      </c>
      <c r="N131" s="211" t="s">
        <v>43</v>
      </c>
      <c r="O131" s="78"/>
      <c r="P131" s="212">
        <f>O131*H131</f>
        <v>0</v>
      </c>
      <c r="Q131" s="212">
        <v>0</v>
      </c>
      <c r="R131" s="212">
        <f>Q131*H131</f>
        <v>0</v>
      </c>
      <c r="S131" s="212">
        <v>0</v>
      </c>
      <c r="T131" s="213">
        <f>S131*H131</f>
        <v>0</v>
      </c>
      <c r="AR131" s="16" t="s">
        <v>173</v>
      </c>
      <c r="AT131" s="16" t="s">
        <v>168</v>
      </c>
      <c r="AU131" s="16" t="s">
        <v>82</v>
      </c>
      <c r="AY131" s="16" t="s">
        <v>166</v>
      </c>
      <c r="BE131" s="214">
        <f>IF(N131="základní",J131,0)</f>
        <v>0</v>
      </c>
      <c r="BF131" s="214">
        <f>IF(N131="snížená",J131,0)</f>
        <v>0</v>
      </c>
      <c r="BG131" s="214">
        <f>IF(N131="zákl. přenesená",J131,0)</f>
        <v>0</v>
      </c>
      <c r="BH131" s="214">
        <f>IF(N131="sníž. přenesená",J131,0)</f>
        <v>0</v>
      </c>
      <c r="BI131" s="214">
        <f>IF(N131="nulová",J131,0)</f>
        <v>0</v>
      </c>
      <c r="BJ131" s="16" t="s">
        <v>80</v>
      </c>
      <c r="BK131" s="214">
        <f>ROUND(I131*H131,2)</f>
        <v>0</v>
      </c>
      <c r="BL131" s="16" t="s">
        <v>173</v>
      </c>
      <c r="BM131" s="16" t="s">
        <v>2236</v>
      </c>
    </row>
    <row r="132" s="1" customFormat="1">
      <c r="B132" s="37"/>
      <c r="C132" s="38"/>
      <c r="D132" s="215" t="s">
        <v>175</v>
      </c>
      <c r="E132" s="38"/>
      <c r="F132" s="216" t="s">
        <v>2232</v>
      </c>
      <c r="G132" s="38"/>
      <c r="H132" s="38"/>
      <c r="I132" s="129"/>
      <c r="J132" s="38"/>
      <c r="K132" s="38"/>
      <c r="L132" s="42"/>
      <c r="M132" s="217"/>
      <c r="N132" s="78"/>
      <c r="O132" s="78"/>
      <c r="P132" s="78"/>
      <c r="Q132" s="78"/>
      <c r="R132" s="78"/>
      <c r="S132" s="78"/>
      <c r="T132" s="79"/>
      <c r="AT132" s="16" t="s">
        <v>175</v>
      </c>
      <c r="AU132" s="16" t="s">
        <v>82</v>
      </c>
    </row>
    <row r="133" s="11" customFormat="1">
      <c r="B133" s="218"/>
      <c r="C133" s="219"/>
      <c r="D133" s="215" t="s">
        <v>177</v>
      </c>
      <c r="E133" s="220" t="s">
        <v>19</v>
      </c>
      <c r="F133" s="221" t="s">
        <v>2237</v>
      </c>
      <c r="G133" s="219"/>
      <c r="H133" s="222">
        <v>8.6519999999999992</v>
      </c>
      <c r="I133" s="223"/>
      <c r="J133" s="219"/>
      <c r="K133" s="219"/>
      <c r="L133" s="224"/>
      <c r="M133" s="225"/>
      <c r="N133" s="226"/>
      <c r="O133" s="226"/>
      <c r="P133" s="226"/>
      <c r="Q133" s="226"/>
      <c r="R133" s="226"/>
      <c r="S133" s="226"/>
      <c r="T133" s="227"/>
      <c r="AT133" s="228" t="s">
        <v>177</v>
      </c>
      <c r="AU133" s="228" t="s">
        <v>82</v>
      </c>
      <c r="AV133" s="11" t="s">
        <v>82</v>
      </c>
      <c r="AW133" s="11" t="s">
        <v>33</v>
      </c>
      <c r="AX133" s="11" t="s">
        <v>72</v>
      </c>
      <c r="AY133" s="228" t="s">
        <v>166</v>
      </c>
    </row>
    <row r="134" s="12" customFormat="1">
      <c r="B134" s="229"/>
      <c r="C134" s="230"/>
      <c r="D134" s="215" t="s">
        <v>177</v>
      </c>
      <c r="E134" s="231" t="s">
        <v>19</v>
      </c>
      <c r="F134" s="232" t="s">
        <v>179</v>
      </c>
      <c r="G134" s="230"/>
      <c r="H134" s="233">
        <v>8.6519999999999992</v>
      </c>
      <c r="I134" s="234"/>
      <c r="J134" s="230"/>
      <c r="K134" s="230"/>
      <c r="L134" s="235"/>
      <c r="M134" s="236"/>
      <c r="N134" s="237"/>
      <c r="O134" s="237"/>
      <c r="P134" s="237"/>
      <c r="Q134" s="237"/>
      <c r="R134" s="237"/>
      <c r="S134" s="237"/>
      <c r="T134" s="238"/>
      <c r="AT134" s="239" t="s">
        <v>177</v>
      </c>
      <c r="AU134" s="239" t="s">
        <v>82</v>
      </c>
      <c r="AV134" s="12" t="s">
        <v>173</v>
      </c>
      <c r="AW134" s="12" t="s">
        <v>33</v>
      </c>
      <c r="AX134" s="12" t="s">
        <v>80</v>
      </c>
      <c r="AY134" s="239" t="s">
        <v>166</v>
      </c>
    </row>
    <row r="135" s="1" customFormat="1" ht="22.5" customHeight="1">
      <c r="B135" s="37"/>
      <c r="C135" s="203" t="s">
        <v>255</v>
      </c>
      <c r="D135" s="203" t="s">
        <v>168</v>
      </c>
      <c r="E135" s="204" t="s">
        <v>2238</v>
      </c>
      <c r="F135" s="205" t="s">
        <v>2239</v>
      </c>
      <c r="G135" s="206" t="s">
        <v>171</v>
      </c>
      <c r="H135" s="207">
        <v>5.2779999999999996</v>
      </c>
      <c r="I135" s="208"/>
      <c r="J135" s="209">
        <f>ROUND(I135*H135,2)</f>
        <v>0</v>
      </c>
      <c r="K135" s="205" t="s">
        <v>172</v>
      </c>
      <c r="L135" s="42"/>
      <c r="M135" s="210" t="s">
        <v>19</v>
      </c>
      <c r="N135" s="211" t="s">
        <v>43</v>
      </c>
      <c r="O135" s="78"/>
      <c r="P135" s="212">
        <f>O135*H135</f>
        <v>0</v>
      </c>
      <c r="Q135" s="212">
        <v>0</v>
      </c>
      <c r="R135" s="212">
        <f>Q135*H135</f>
        <v>0</v>
      </c>
      <c r="S135" s="212">
        <v>0</v>
      </c>
      <c r="T135" s="213">
        <f>S135*H135</f>
        <v>0</v>
      </c>
      <c r="AR135" s="16" t="s">
        <v>173</v>
      </c>
      <c r="AT135" s="16" t="s">
        <v>168</v>
      </c>
      <c r="AU135" s="16" t="s">
        <v>82</v>
      </c>
      <c r="AY135" s="16" t="s">
        <v>166</v>
      </c>
      <c r="BE135" s="214">
        <f>IF(N135="základní",J135,0)</f>
        <v>0</v>
      </c>
      <c r="BF135" s="214">
        <f>IF(N135="snížená",J135,0)</f>
        <v>0</v>
      </c>
      <c r="BG135" s="214">
        <f>IF(N135="zákl. přenesená",J135,0)</f>
        <v>0</v>
      </c>
      <c r="BH135" s="214">
        <f>IF(N135="sníž. přenesená",J135,0)</f>
        <v>0</v>
      </c>
      <c r="BI135" s="214">
        <f>IF(N135="nulová",J135,0)</f>
        <v>0</v>
      </c>
      <c r="BJ135" s="16" t="s">
        <v>80</v>
      </c>
      <c r="BK135" s="214">
        <f>ROUND(I135*H135,2)</f>
        <v>0</v>
      </c>
      <c r="BL135" s="16" t="s">
        <v>173</v>
      </c>
      <c r="BM135" s="16" t="s">
        <v>2240</v>
      </c>
    </row>
    <row r="136" s="1" customFormat="1">
      <c r="B136" s="37"/>
      <c r="C136" s="38"/>
      <c r="D136" s="215" t="s">
        <v>175</v>
      </c>
      <c r="E136" s="38"/>
      <c r="F136" s="216" t="s">
        <v>2241</v>
      </c>
      <c r="G136" s="38"/>
      <c r="H136" s="38"/>
      <c r="I136" s="129"/>
      <c r="J136" s="38"/>
      <c r="K136" s="38"/>
      <c r="L136" s="42"/>
      <c r="M136" s="217"/>
      <c r="N136" s="78"/>
      <c r="O136" s="78"/>
      <c r="P136" s="78"/>
      <c r="Q136" s="78"/>
      <c r="R136" s="78"/>
      <c r="S136" s="78"/>
      <c r="T136" s="79"/>
      <c r="AT136" s="16" t="s">
        <v>175</v>
      </c>
      <c r="AU136" s="16" t="s">
        <v>82</v>
      </c>
    </row>
    <row r="137" s="11" customFormat="1">
      <c r="B137" s="218"/>
      <c r="C137" s="219"/>
      <c r="D137" s="215" t="s">
        <v>177</v>
      </c>
      <c r="E137" s="220" t="s">
        <v>19</v>
      </c>
      <c r="F137" s="221" t="s">
        <v>2242</v>
      </c>
      <c r="G137" s="219"/>
      <c r="H137" s="222">
        <v>4.3259999999999996</v>
      </c>
      <c r="I137" s="223"/>
      <c r="J137" s="219"/>
      <c r="K137" s="219"/>
      <c r="L137" s="224"/>
      <c r="M137" s="225"/>
      <c r="N137" s="226"/>
      <c r="O137" s="226"/>
      <c r="P137" s="226"/>
      <c r="Q137" s="226"/>
      <c r="R137" s="226"/>
      <c r="S137" s="226"/>
      <c r="T137" s="227"/>
      <c r="AT137" s="228" t="s">
        <v>177</v>
      </c>
      <c r="AU137" s="228" t="s">
        <v>82</v>
      </c>
      <c r="AV137" s="11" t="s">
        <v>82</v>
      </c>
      <c r="AW137" s="11" t="s">
        <v>33</v>
      </c>
      <c r="AX137" s="11" t="s">
        <v>72</v>
      </c>
      <c r="AY137" s="228" t="s">
        <v>166</v>
      </c>
    </row>
    <row r="138" s="11" customFormat="1">
      <c r="B138" s="218"/>
      <c r="C138" s="219"/>
      <c r="D138" s="215" t="s">
        <v>177</v>
      </c>
      <c r="E138" s="220" t="s">
        <v>19</v>
      </c>
      <c r="F138" s="221" t="s">
        <v>2243</v>
      </c>
      <c r="G138" s="219"/>
      <c r="H138" s="222">
        <v>0.95199999999999996</v>
      </c>
      <c r="I138" s="223"/>
      <c r="J138" s="219"/>
      <c r="K138" s="219"/>
      <c r="L138" s="224"/>
      <c r="M138" s="225"/>
      <c r="N138" s="226"/>
      <c r="O138" s="226"/>
      <c r="P138" s="226"/>
      <c r="Q138" s="226"/>
      <c r="R138" s="226"/>
      <c r="S138" s="226"/>
      <c r="T138" s="227"/>
      <c r="AT138" s="228" t="s">
        <v>177</v>
      </c>
      <c r="AU138" s="228" t="s">
        <v>82</v>
      </c>
      <c r="AV138" s="11" t="s">
        <v>82</v>
      </c>
      <c r="AW138" s="11" t="s">
        <v>33</v>
      </c>
      <c r="AX138" s="11" t="s">
        <v>72</v>
      </c>
      <c r="AY138" s="228" t="s">
        <v>166</v>
      </c>
    </row>
    <row r="139" s="12" customFormat="1">
      <c r="B139" s="229"/>
      <c r="C139" s="230"/>
      <c r="D139" s="215" t="s">
        <v>177</v>
      </c>
      <c r="E139" s="231" t="s">
        <v>19</v>
      </c>
      <c r="F139" s="232" t="s">
        <v>179</v>
      </c>
      <c r="G139" s="230"/>
      <c r="H139" s="233">
        <v>5.2779999999999996</v>
      </c>
      <c r="I139" s="234"/>
      <c r="J139" s="230"/>
      <c r="K139" s="230"/>
      <c r="L139" s="235"/>
      <c r="M139" s="236"/>
      <c r="N139" s="237"/>
      <c r="O139" s="237"/>
      <c r="P139" s="237"/>
      <c r="Q139" s="237"/>
      <c r="R139" s="237"/>
      <c r="S139" s="237"/>
      <c r="T139" s="238"/>
      <c r="AT139" s="239" t="s">
        <v>177</v>
      </c>
      <c r="AU139" s="239" t="s">
        <v>82</v>
      </c>
      <c r="AV139" s="12" t="s">
        <v>173</v>
      </c>
      <c r="AW139" s="12" t="s">
        <v>33</v>
      </c>
      <c r="AX139" s="12" t="s">
        <v>80</v>
      </c>
      <c r="AY139" s="239" t="s">
        <v>166</v>
      </c>
    </row>
    <row r="140" s="1" customFormat="1" ht="16.5" customHeight="1">
      <c r="B140" s="37"/>
      <c r="C140" s="250" t="s">
        <v>8</v>
      </c>
      <c r="D140" s="250" t="s">
        <v>319</v>
      </c>
      <c r="E140" s="251" t="s">
        <v>2244</v>
      </c>
      <c r="F140" s="252" t="s">
        <v>2245</v>
      </c>
      <c r="G140" s="253" t="s">
        <v>221</v>
      </c>
      <c r="H140" s="254">
        <v>10.555999999999999</v>
      </c>
      <c r="I140" s="255"/>
      <c r="J140" s="256">
        <f>ROUND(I140*H140,2)</f>
        <v>0</v>
      </c>
      <c r="K140" s="252" t="s">
        <v>172</v>
      </c>
      <c r="L140" s="257"/>
      <c r="M140" s="258" t="s">
        <v>19</v>
      </c>
      <c r="N140" s="259" t="s">
        <v>43</v>
      </c>
      <c r="O140" s="78"/>
      <c r="P140" s="212">
        <f>O140*H140</f>
        <v>0</v>
      </c>
      <c r="Q140" s="212">
        <v>1</v>
      </c>
      <c r="R140" s="212">
        <f>Q140*H140</f>
        <v>10.555999999999999</v>
      </c>
      <c r="S140" s="212">
        <v>0</v>
      </c>
      <c r="T140" s="213">
        <f>S140*H140</f>
        <v>0</v>
      </c>
      <c r="AR140" s="16" t="s">
        <v>213</v>
      </c>
      <c r="AT140" s="16" t="s">
        <v>319</v>
      </c>
      <c r="AU140" s="16" t="s">
        <v>82</v>
      </c>
      <c r="AY140" s="16" t="s">
        <v>166</v>
      </c>
      <c r="BE140" s="214">
        <f>IF(N140="základní",J140,0)</f>
        <v>0</v>
      </c>
      <c r="BF140" s="214">
        <f>IF(N140="snížená",J140,0)</f>
        <v>0</v>
      </c>
      <c r="BG140" s="214">
        <f>IF(N140="zákl. přenesená",J140,0)</f>
        <v>0</v>
      </c>
      <c r="BH140" s="214">
        <f>IF(N140="sníž. přenesená",J140,0)</f>
        <v>0</v>
      </c>
      <c r="BI140" s="214">
        <f>IF(N140="nulová",J140,0)</f>
        <v>0</v>
      </c>
      <c r="BJ140" s="16" t="s">
        <v>80</v>
      </c>
      <c r="BK140" s="214">
        <f>ROUND(I140*H140,2)</f>
        <v>0</v>
      </c>
      <c r="BL140" s="16" t="s">
        <v>173</v>
      </c>
      <c r="BM140" s="16" t="s">
        <v>2246</v>
      </c>
    </row>
    <row r="141" s="11" customFormat="1">
      <c r="B141" s="218"/>
      <c r="C141" s="219"/>
      <c r="D141" s="215" t="s">
        <v>177</v>
      </c>
      <c r="E141" s="219"/>
      <c r="F141" s="221" t="s">
        <v>2247</v>
      </c>
      <c r="G141" s="219"/>
      <c r="H141" s="222">
        <v>10.555999999999999</v>
      </c>
      <c r="I141" s="223"/>
      <c r="J141" s="219"/>
      <c r="K141" s="219"/>
      <c r="L141" s="224"/>
      <c r="M141" s="225"/>
      <c r="N141" s="226"/>
      <c r="O141" s="226"/>
      <c r="P141" s="226"/>
      <c r="Q141" s="226"/>
      <c r="R141" s="226"/>
      <c r="S141" s="226"/>
      <c r="T141" s="227"/>
      <c r="AT141" s="228" t="s">
        <v>177</v>
      </c>
      <c r="AU141" s="228" t="s">
        <v>82</v>
      </c>
      <c r="AV141" s="11" t="s">
        <v>82</v>
      </c>
      <c r="AW141" s="11" t="s">
        <v>4</v>
      </c>
      <c r="AX141" s="11" t="s">
        <v>80</v>
      </c>
      <c r="AY141" s="228" t="s">
        <v>166</v>
      </c>
    </row>
    <row r="142" s="10" customFormat="1" ht="22.8" customHeight="1">
      <c r="B142" s="187"/>
      <c r="C142" s="188"/>
      <c r="D142" s="189" t="s">
        <v>71</v>
      </c>
      <c r="E142" s="201" t="s">
        <v>82</v>
      </c>
      <c r="F142" s="201" t="s">
        <v>225</v>
      </c>
      <c r="G142" s="188"/>
      <c r="H142" s="188"/>
      <c r="I142" s="191"/>
      <c r="J142" s="202">
        <f>BK142</f>
        <v>0</v>
      </c>
      <c r="K142" s="188"/>
      <c r="L142" s="193"/>
      <c r="M142" s="194"/>
      <c r="N142" s="195"/>
      <c r="O142" s="195"/>
      <c r="P142" s="196">
        <f>SUM(P143:P147)</f>
        <v>0</v>
      </c>
      <c r="Q142" s="195"/>
      <c r="R142" s="196">
        <f>SUM(R143:R147)</f>
        <v>5.9499685799999993</v>
      </c>
      <c r="S142" s="195"/>
      <c r="T142" s="197">
        <f>SUM(T143:T147)</f>
        <v>0</v>
      </c>
      <c r="AR142" s="198" t="s">
        <v>80</v>
      </c>
      <c r="AT142" s="199" t="s">
        <v>71</v>
      </c>
      <c r="AU142" s="199" t="s">
        <v>80</v>
      </c>
      <c r="AY142" s="198" t="s">
        <v>166</v>
      </c>
      <c r="BK142" s="200">
        <f>SUM(BK143:BK147)</f>
        <v>0</v>
      </c>
    </row>
    <row r="143" s="1" customFormat="1" ht="16.5" customHeight="1">
      <c r="B143" s="37"/>
      <c r="C143" s="203" t="s">
        <v>267</v>
      </c>
      <c r="D143" s="203" t="s">
        <v>168</v>
      </c>
      <c r="E143" s="204" t="s">
        <v>2248</v>
      </c>
      <c r="F143" s="205" t="s">
        <v>2249</v>
      </c>
      <c r="G143" s="206" t="s">
        <v>171</v>
      </c>
      <c r="H143" s="207">
        <v>2.637</v>
      </c>
      <c r="I143" s="208"/>
      <c r="J143" s="209">
        <f>ROUND(I143*H143,2)</f>
        <v>0</v>
      </c>
      <c r="K143" s="205" t="s">
        <v>172</v>
      </c>
      <c r="L143" s="42"/>
      <c r="M143" s="210" t="s">
        <v>19</v>
      </c>
      <c r="N143" s="211" t="s">
        <v>43</v>
      </c>
      <c r="O143" s="78"/>
      <c r="P143" s="212">
        <f>O143*H143</f>
        <v>0</v>
      </c>
      <c r="Q143" s="212">
        <v>2.2563399999999998</v>
      </c>
      <c r="R143" s="212">
        <f>Q143*H143</f>
        <v>5.9499685799999993</v>
      </c>
      <c r="S143" s="212">
        <v>0</v>
      </c>
      <c r="T143" s="213">
        <f>S143*H143</f>
        <v>0</v>
      </c>
      <c r="AR143" s="16" t="s">
        <v>173</v>
      </c>
      <c r="AT143" s="16" t="s">
        <v>168</v>
      </c>
      <c r="AU143" s="16" t="s">
        <v>82</v>
      </c>
      <c r="AY143" s="16" t="s">
        <v>166</v>
      </c>
      <c r="BE143" s="214">
        <f>IF(N143="základní",J143,0)</f>
        <v>0</v>
      </c>
      <c r="BF143" s="214">
        <f>IF(N143="snížená",J143,0)</f>
        <v>0</v>
      </c>
      <c r="BG143" s="214">
        <f>IF(N143="zákl. přenesená",J143,0)</f>
        <v>0</v>
      </c>
      <c r="BH143" s="214">
        <f>IF(N143="sníž. přenesená",J143,0)</f>
        <v>0</v>
      </c>
      <c r="BI143" s="214">
        <f>IF(N143="nulová",J143,0)</f>
        <v>0</v>
      </c>
      <c r="BJ143" s="16" t="s">
        <v>80</v>
      </c>
      <c r="BK143" s="214">
        <f>ROUND(I143*H143,2)</f>
        <v>0</v>
      </c>
      <c r="BL143" s="16" t="s">
        <v>173</v>
      </c>
      <c r="BM143" s="16" t="s">
        <v>2250</v>
      </c>
    </row>
    <row r="144" s="1" customFormat="1">
      <c r="B144" s="37"/>
      <c r="C144" s="38"/>
      <c r="D144" s="215" t="s">
        <v>175</v>
      </c>
      <c r="E144" s="38"/>
      <c r="F144" s="216" t="s">
        <v>243</v>
      </c>
      <c r="G144" s="38"/>
      <c r="H144" s="38"/>
      <c r="I144" s="129"/>
      <c r="J144" s="38"/>
      <c r="K144" s="38"/>
      <c r="L144" s="42"/>
      <c r="M144" s="217"/>
      <c r="N144" s="78"/>
      <c r="O144" s="78"/>
      <c r="P144" s="78"/>
      <c r="Q144" s="78"/>
      <c r="R144" s="78"/>
      <c r="S144" s="78"/>
      <c r="T144" s="79"/>
      <c r="AT144" s="16" t="s">
        <v>175</v>
      </c>
      <c r="AU144" s="16" t="s">
        <v>82</v>
      </c>
    </row>
    <row r="145" s="13" customFormat="1">
      <c r="B145" s="240"/>
      <c r="C145" s="241"/>
      <c r="D145" s="215" t="s">
        <v>177</v>
      </c>
      <c r="E145" s="242" t="s">
        <v>19</v>
      </c>
      <c r="F145" s="243" t="s">
        <v>2251</v>
      </c>
      <c r="G145" s="241"/>
      <c r="H145" s="242" t="s">
        <v>19</v>
      </c>
      <c r="I145" s="244"/>
      <c r="J145" s="241"/>
      <c r="K145" s="241"/>
      <c r="L145" s="245"/>
      <c r="M145" s="246"/>
      <c r="N145" s="247"/>
      <c r="O145" s="247"/>
      <c r="P145" s="247"/>
      <c r="Q145" s="247"/>
      <c r="R145" s="247"/>
      <c r="S145" s="247"/>
      <c r="T145" s="248"/>
      <c r="AT145" s="249" t="s">
        <v>177</v>
      </c>
      <c r="AU145" s="249" t="s">
        <v>82</v>
      </c>
      <c r="AV145" s="13" t="s">
        <v>80</v>
      </c>
      <c r="AW145" s="13" t="s">
        <v>33</v>
      </c>
      <c r="AX145" s="13" t="s">
        <v>72</v>
      </c>
      <c r="AY145" s="249" t="s">
        <v>166</v>
      </c>
    </row>
    <row r="146" s="11" customFormat="1">
      <c r="B146" s="218"/>
      <c r="C146" s="219"/>
      <c r="D146" s="215" t="s">
        <v>177</v>
      </c>
      <c r="E146" s="220" t="s">
        <v>19</v>
      </c>
      <c r="F146" s="221" t="s">
        <v>2252</v>
      </c>
      <c r="G146" s="219"/>
      <c r="H146" s="222">
        <v>2.637</v>
      </c>
      <c r="I146" s="223"/>
      <c r="J146" s="219"/>
      <c r="K146" s="219"/>
      <c r="L146" s="224"/>
      <c r="M146" s="225"/>
      <c r="N146" s="226"/>
      <c r="O146" s="226"/>
      <c r="P146" s="226"/>
      <c r="Q146" s="226"/>
      <c r="R146" s="226"/>
      <c r="S146" s="226"/>
      <c r="T146" s="227"/>
      <c r="AT146" s="228" t="s">
        <v>177</v>
      </c>
      <c r="AU146" s="228" t="s">
        <v>82</v>
      </c>
      <c r="AV146" s="11" t="s">
        <v>82</v>
      </c>
      <c r="AW146" s="11" t="s">
        <v>33</v>
      </c>
      <c r="AX146" s="11" t="s">
        <v>72</v>
      </c>
      <c r="AY146" s="228" t="s">
        <v>166</v>
      </c>
    </row>
    <row r="147" s="12" customFormat="1">
      <c r="B147" s="229"/>
      <c r="C147" s="230"/>
      <c r="D147" s="215" t="s">
        <v>177</v>
      </c>
      <c r="E147" s="231" t="s">
        <v>19</v>
      </c>
      <c r="F147" s="232" t="s">
        <v>179</v>
      </c>
      <c r="G147" s="230"/>
      <c r="H147" s="233">
        <v>2.637</v>
      </c>
      <c r="I147" s="234"/>
      <c r="J147" s="230"/>
      <c r="K147" s="230"/>
      <c r="L147" s="235"/>
      <c r="M147" s="236"/>
      <c r="N147" s="237"/>
      <c r="O147" s="237"/>
      <c r="P147" s="237"/>
      <c r="Q147" s="237"/>
      <c r="R147" s="237"/>
      <c r="S147" s="237"/>
      <c r="T147" s="238"/>
      <c r="AT147" s="239" t="s">
        <v>177</v>
      </c>
      <c r="AU147" s="239" t="s">
        <v>82</v>
      </c>
      <c r="AV147" s="12" t="s">
        <v>173</v>
      </c>
      <c r="AW147" s="12" t="s">
        <v>33</v>
      </c>
      <c r="AX147" s="12" t="s">
        <v>80</v>
      </c>
      <c r="AY147" s="239" t="s">
        <v>166</v>
      </c>
    </row>
    <row r="148" s="10" customFormat="1" ht="22.8" customHeight="1">
      <c r="B148" s="187"/>
      <c r="C148" s="188"/>
      <c r="D148" s="189" t="s">
        <v>71</v>
      </c>
      <c r="E148" s="201" t="s">
        <v>186</v>
      </c>
      <c r="F148" s="201" t="s">
        <v>247</v>
      </c>
      <c r="G148" s="188"/>
      <c r="H148" s="188"/>
      <c r="I148" s="191"/>
      <c r="J148" s="202">
        <f>BK148</f>
        <v>0</v>
      </c>
      <c r="K148" s="188"/>
      <c r="L148" s="193"/>
      <c r="M148" s="194"/>
      <c r="N148" s="195"/>
      <c r="O148" s="195"/>
      <c r="P148" s="196">
        <f>SUM(P149:P153)</f>
        <v>0</v>
      </c>
      <c r="Q148" s="195"/>
      <c r="R148" s="196">
        <f>SUM(R149:R153)</f>
        <v>35.919639599999996</v>
      </c>
      <c r="S148" s="195"/>
      <c r="T148" s="197">
        <f>SUM(T149:T153)</f>
        <v>0</v>
      </c>
      <c r="AR148" s="198" t="s">
        <v>80</v>
      </c>
      <c r="AT148" s="199" t="s">
        <v>71</v>
      </c>
      <c r="AU148" s="199" t="s">
        <v>80</v>
      </c>
      <c r="AY148" s="198" t="s">
        <v>166</v>
      </c>
      <c r="BK148" s="200">
        <f>SUM(BK149:BK153)</f>
        <v>0</v>
      </c>
    </row>
    <row r="149" s="1" customFormat="1" ht="16.5" customHeight="1">
      <c r="B149" s="37"/>
      <c r="C149" s="203" t="s">
        <v>279</v>
      </c>
      <c r="D149" s="203" t="s">
        <v>168</v>
      </c>
      <c r="E149" s="204" t="s">
        <v>2253</v>
      </c>
      <c r="F149" s="205" t="s">
        <v>2254</v>
      </c>
      <c r="G149" s="206" t="s">
        <v>171</v>
      </c>
      <c r="H149" s="207">
        <v>13.836</v>
      </c>
      <c r="I149" s="208"/>
      <c r="J149" s="209">
        <f>ROUND(I149*H149,2)</f>
        <v>0</v>
      </c>
      <c r="K149" s="205" t="s">
        <v>172</v>
      </c>
      <c r="L149" s="42"/>
      <c r="M149" s="210" t="s">
        <v>19</v>
      </c>
      <c r="N149" s="211" t="s">
        <v>43</v>
      </c>
      <c r="O149" s="78"/>
      <c r="P149" s="212">
        <f>O149*H149</f>
        <v>0</v>
      </c>
      <c r="Q149" s="212">
        <v>2.5960999999999999</v>
      </c>
      <c r="R149" s="212">
        <f>Q149*H149</f>
        <v>35.919639599999996</v>
      </c>
      <c r="S149" s="212">
        <v>0</v>
      </c>
      <c r="T149" s="213">
        <f>S149*H149</f>
        <v>0</v>
      </c>
      <c r="AR149" s="16" t="s">
        <v>173</v>
      </c>
      <c r="AT149" s="16" t="s">
        <v>168</v>
      </c>
      <c r="AU149" s="16" t="s">
        <v>82</v>
      </c>
      <c r="AY149" s="16" t="s">
        <v>166</v>
      </c>
      <c r="BE149" s="214">
        <f>IF(N149="základní",J149,0)</f>
        <v>0</v>
      </c>
      <c r="BF149" s="214">
        <f>IF(N149="snížená",J149,0)</f>
        <v>0</v>
      </c>
      <c r="BG149" s="214">
        <f>IF(N149="zákl. přenesená",J149,0)</f>
        <v>0</v>
      </c>
      <c r="BH149" s="214">
        <f>IF(N149="sníž. přenesená",J149,0)</f>
        <v>0</v>
      </c>
      <c r="BI149" s="214">
        <f>IF(N149="nulová",J149,0)</f>
        <v>0</v>
      </c>
      <c r="BJ149" s="16" t="s">
        <v>80</v>
      </c>
      <c r="BK149" s="214">
        <f>ROUND(I149*H149,2)</f>
        <v>0</v>
      </c>
      <c r="BL149" s="16" t="s">
        <v>173</v>
      </c>
      <c r="BM149" s="16" t="s">
        <v>2255</v>
      </c>
    </row>
    <row r="150" s="1" customFormat="1">
      <c r="B150" s="37"/>
      <c r="C150" s="38"/>
      <c r="D150" s="215" t="s">
        <v>175</v>
      </c>
      <c r="E150" s="38"/>
      <c r="F150" s="216" t="s">
        <v>2256</v>
      </c>
      <c r="G150" s="38"/>
      <c r="H150" s="38"/>
      <c r="I150" s="129"/>
      <c r="J150" s="38"/>
      <c r="K150" s="38"/>
      <c r="L150" s="42"/>
      <c r="M150" s="217"/>
      <c r="N150" s="78"/>
      <c r="O150" s="78"/>
      <c r="P150" s="78"/>
      <c r="Q150" s="78"/>
      <c r="R150" s="78"/>
      <c r="S150" s="78"/>
      <c r="T150" s="79"/>
      <c r="AT150" s="16" t="s">
        <v>175</v>
      </c>
      <c r="AU150" s="16" t="s">
        <v>82</v>
      </c>
    </row>
    <row r="151" s="11" customFormat="1">
      <c r="B151" s="218"/>
      <c r="C151" s="219"/>
      <c r="D151" s="215" t="s">
        <v>177</v>
      </c>
      <c r="E151" s="220" t="s">
        <v>19</v>
      </c>
      <c r="F151" s="221" t="s">
        <v>2257</v>
      </c>
      <c r="G151" s="219"/>
      <c r="H151" s="222">
        <v>13.836</v>
      </c>
      <c r="I151" s="223"/>
      <c r="J151" s="219"/>
      <c r="K151" s="219"/>
      <c r="L151" s="224"/>
      <c r="M151" s="225"/>
      <c r="N151" s="226"/>
      <c r="O151" s="226"/>
      <c r="P151" s="226"/>
      <c r="Q151" s="226"/>
      <c r="R151" s="226"/>
      <c r="S151" s="226"/>
      <c r="T151" s="227"/>
      <c r="AT151" s="228" t="s">
        <v>177</v>
      </c>
      <c r="AU151" s="228" t="s">
        <v>82</v>
      </c>
      <c r="AV151" s="11" t="s">
        <v>82</v>
      </c>
      <c r="AW151" s="11" t="s">
        <v>33</v>
      </c>
      <c r="AX151" s="11" t="s">
        <v>72</v>
      </c>
      <c r="AY151" s="228" t="s">
        <v>166</v>
      </c>
    </row>
    <row r="152" s="13" customFormat="1">
      <c r="B152" s="240"/>
      <c r="C152" s="241"/>
      <c r="D152" s="215" t="s">
        <v>177</v>
      </c>
      <c r="E152" s="242" t="s">
        <v>19</v>
      </c>
      <c r="F152" s="243" t="s">
        <v>2258</v>
      </c>
      <c r="G152" s="241"/>
      <c r="H152" s="242" t="s">
        <v>19</v>
      </c>
      <c r="I152" s="244"/>
      <c r="J152" s="241"/>
      <c r="K152" s="241"/>
      <c r="L152" s="245"/>
      <c r="M152" s="246"/>
      <c r="N152" s="247"/>
      <c r="O152" s="247"/>
      <c r="P152" s="247"/>
      <c r="Q152" s="247"/>
      <c r="R152" s="247"/>
      <c r="S152" s="247"/>
      <c r="T152" s="248"/>
      <c r="AT152" s="249" t="s">
        <v>177</v>
      </c>
      <c r="AU152" s="249" t="s">
        <v>82</v>
      </c>
      <c r="AV152" s="13" t="s">
        <v>80</v>
      </c>
      <c r="AW152" s="13" t="s">
        <v>33</v>
      </c>
      <c r="AX152" s="13" t="s">
        <v>72</v>
      </c>
      <c r="AY152" s="249" t="s">
        <v>166</v>
      </c>
    </row>
    <row r="153" s="12" customFormat="1">
      <c r="B153" s="229"/>
      <c r="C153" s="230"/>
      <c r="D153" s="215" t="s">
        <v>177</v>
      </c>
      <c r="E153" s="231" t="s">
        <v>19</v>
      </c>
      <c r="F153" s="232" t="s">
        <v>179</v>
      </c>
      <c r="G153" s="230"/>
      <c r="H153" s="233">
        <v>13.836</v>
      </c>
      <c r="I153" s="234"/>
      <c r="J153" s="230"/>
      <c r="K153" s="230"/>
      <c r="L153" s="235"/>
      <c r="M153" s="236"/>
      <c r="N153" s="237"/>
      <c r="O153" s="237"/>
      <c r="P153" s="237"/>
      <c r="Q153" s="237"/>
      <c r="R153" s="237"/>
      <c r="S153" s="237"/>
      <c r="T153" s="238"/>
      <c r="AT153" s="239" t="s">
        <v>177</v>
      </c>
      <c r="AU153" s="239" t="s">
        <v>82</v>
      </c>
      <c r="AV153" s="12" t="s">
        <v>173</v>
      </c>
      <c r="AW153" s="12" t="s">
        <v>33</v>
      </c>
      <c r="AX153" s="12" t="s">
        <v>80</v>
      </c>
      <c r="AY153" s="239" t="s">
        <v>166</v>
      </c>
    </row>
    <row r="154" s="10" customFormat="1" ht="22.8" customHeight="1">
      <c r="B154" s="187"/>
      <c r="C154" s="188"/>
      <c r="D154" s="189" t="s">
        <v>71</v>
      </c>
      <c r="E154" s="201" t="s">
        <v>173</v>
      </c>
      <c r="F154" s="201" t="s">
        <v>427</v>
      </c>
      <c r="G154" s="188"/>
      <c r="H154" s="188"/>
      <c r="I154" s="191"/>
      <c r="J154" s="202">
        <f>BK154</f>
        <v>0</v>
      </c>
      <c r="K154" s="188"/>
      <c r="L154" s="193"/>
      <c r="M154" s="194"/>
      <c r="N154" s="195"/>
      <c r="O154" s="195"/>
      <c r="P154" s="196">
        <f>SUM(P155:P160)</f>
        <v>0</v>
      </c>
      <c r="Q154" s="195"/>
      <c r="R154" s="196">
        <f>SUM(R155:R160)</f>
        <v>0.85248000000000002</v>
      </c>
      <c r="S154" s="195"/>
      <c r="T154" s="197">
        <f>SUM(T155:T160)</f>
        <v>0</v>
      </c>
      <c r="AR154" s="198" t="s">
        <v>80</v>
      </c>
      <c r="AT154" s="199" t="s">
        <v>71</v>
      </c>
      <c r="AU154" s="199" t="s">
        <v>80</v>
      </c>
      <c r="AY154" s="198" t="s">
        <v>166</v>
      </c>
      <c r="BK154" s="200">
        <f>SUM(BK155:BK160)</f>
        <v>0</v>
      </c>
    </row>
    <row r="155" s="1" customFormat="1" ht="22.5" customHeight="1">
      <c r="B155" s="37"/>
      <c r="C155" s="203" t="s">
        <v>284</v>
      </c>
      <c r="D155" s="203" t="s">
        <v>168</v>
      </c>
      <c r="E155" s="204" t="s">
        <v>2259</v>
      </c>
      <c r="F155" s="205" t="s">
        <v>2260</v>
      </c>
      <c r="G155" s="206" t="s">
        <v>251</v>
      </c>
      <c r="H155" s="207">
        <v>16</v>
      </c>
      <c r="I155" s="208"/>
      <c r="J155" s="209">
        <f>ROUND(I155*H155,2)</f>
        <v>0</v>
      </c>
      <c r="K155" s="205" t="s">
        <v>172</v>
      </c>
      <c r="L155" s="42"/>
      <c r="M155" s="210" t="s">
        <v>19</v>
      </c>
      <c r="N155" s="211" t="s">
        <v>43</v>
      </c>
      <c r="O155" s="78"/>
      <c r="P155" s="212">
        <f>O155*H155</f>
        <v>0</v>
      </c>
      <c r="Q155" s="212">
        <v>0.053280000000000001</v>
      </c>
      <c r="R155" s="212">
        <f>Q155*H155</f>
        <v>0.85248000000000002</v>
      </c>
      <c r="S155" s="212">
        <v>0</v>
      </c>
      <c r="T155" s="213">
        <f>S155*H155</f>
        <v>0</v>
      </c>
      <c r="AR155" s="16" t="s">
        <v>173</v>
      </c>
      <c r="AT155" s="16" t="s">
        <v>168</v>
      </c>
      <c r="AU155" s="16" t="s">
        <v>82</v>
      </c>
      <c r="AY155" s="16" t="s">
        <v>166</v>
      </c>
      <c r="BE155" s="214">
        <f>IF(N155="základní",J155,0)</f>
        <v>0</v>
      </c>
      <c r="BF155" s="214">
        <f>IF(N155="snížená",J155,0)</f>
        <v>0</v>
      </c>
      <c r="BG155" s="214">
        <f>IF(N155="zákl. přenesená",J155,0)</f>
        <v>0</v>
      </c>
      <c r="BH155" s="214">
        <f>IF(N155="sníž. přenesená",J155,0)</f>
        <v>0</v>
      </c>
      <c r="BI155" s="214">
        <f>IF(N155="nulová",J155,0)</f>
        <v>0</v>
      </c>
      <c r="BJ155" s="16" t="s">
        <v>80</v>
      </c>
      <c r="BK155" s="214">
        <f>ROUND(I155*H155,2)</f>
        <v>0</v>
      </c>
      <c r="BL155" s="16" t="s">
        <v>173</v>
      </c>
      <c r="BM155" s="16" t="s">
        <v>2261</v>
      </c>
    </row>
    <row r="156" s="1" customFormat="1" ht="16.5" customHeight="1">
      <c r="B156" s="37"/>
      <c r="C156" s="203" t="s">
        <v>294</v>
      </c>
      <c r="D156" s="203" t="s">
        <v>168</v>
      </c>
      <c r="E156" s="204" t="s">
        <v>2262</v>
      </c>
      <c r="F156" s="205" t="s">
        <v>2263</v>
      </c>
      <c r="G156" s="206" t="s">
        <v>171</v>
      </c>
      <c r="H156" s="207">
        <v>1.508</v>
      </c>
      <c r="I156" s="208"/>
      <c r="J156" s="209">
        <f>ROUND(I156*H156,2)</f>
        <v>0</v>
      </c>
      <c r="K156" s="205" t="s">
        <v>172</v>
      </c>
      <c r="L156" s="42"/>
      <c r="M156" s="210" t="s">
        <v>19</v>
      </c>
      <c r="N156" s="211" t="s">
        <v>43</v>
      </c>
      <c r="O156" s="78"/>
      <c r="P156" s="212">
        <f>O156*H156</f>
        <v>0</v>
      </c>
      <c r="Q156" s="212">
        <v>0</v>
      </c>
      <c r="R156" s="212">
        <f>Q156*H156</f>
        <v>0</v>
      </c>
      <c r="S156" s="212">
        <v>0</v>
      </c>
      <c r="T156" s="213">
        <f>S156*H156</f>
        <v>0</v>
      </c>
      <c r="AR156" s="16" t="s">
        <v>173</v>
      </c>
      <c r="AT156" s="16" t="s">
        <v>168</v>
      </c>
      <c r="AU156" s="16" t="s">
        <v>82</v>
      </c>
      <c r="AY156" s="16" t="s">
        <v>166</v>
      </c>
      <c r="BE156" s="214">
        <f>IF(N156="základní",J156,0)</f>
        <v>0</v>
      </c>
      <c r="BF156" s="214">
        <f>IF(N156="snížená",J156,0)</f>
        <v>0</v>
      </c>
      <c r="BG156" s="214">
        <f>IF(N156="zákl. přenesená",J156,0)</f>
        <v>0</v>
      </c>
      <c r="BH156" s="214">
        <f>IF(N156="sníž. přenesená",J156,0)</f>
        <v>0</v>
      </c>
      <c r="BI156" s="214">
        <f>IF(N156="nulová",J156,0)</f>
        <v>0</v>
      </c>
      <c r="BJ156" s="16" t="s">
        <v>80</v>
      </c>
      <c r="BK156" s="214">
        <f>ROUND(I156*H156,2)</f>
        <v>0</v>
      </c>
      <c r="BL156" s="16" t="s">
        <v>173</v>
      </c>
      <c r="BM156" s="16" t="s">
        <v>2264</v>
      </c>
    </row>
    <row r="157" s="1" customFormat="1">
      <c r="B157" s="37"/>
      <c r="C157" s="38"/>
      <c r="D157" s="215" t="s">
        <v>175</v>
      </c>
      <c r="E157" s="38"/>
      <c r="F157" s="216" t="s">
        <v>2265</v>
      </c>
      <c r="G157" s="38"/>
      <c r="H157" s="38"/>
      <c r="I157" s="129"/>
      <c r="J157" s="38"/>
      <c r="K157" s="38"/>
      <c r="L157" s="42"/>
      <c r="M157" s="217"/>
      <c r="N157" s="78"/>
      <c r="O157" s="78"/>
      <c r="P157" s="78"/>
      <c r="Q157" s="78"/>
      <c r="R157" s="78"/>
      <c r="S157" s="78"/>
      <c r="T157" s="79"/>
      <c r="AT157" s="16" t="s">
        <v>175</v>
      </c>
      <c r="AU157" s="16" t="s">
        <v>82</v>
      </c>
    </row>
    <row r="158" s="11" customFormat="1">
      <c r="B158" s="218"/>
      <c r="C158" s="219"/>
      <c r="D158" s="215" t="s">
        <v>177</v>
      </c>
      <c r="E158" s="220" t="s">
        <v>19</v>
      </c>
      <c r="F158" s="221" t="s">
        <v>2266</v>
      </c>
      <c r="G158" s="219"/>
      <c r="H158" s="222">
        <v>1.236</v>
      </c>
      <c r="I158" s="223"/>
      <c r="J158" s="219"/>
      <c r="K158" s="219"/>
      <c r="L158" s="224"/>
      <c r="M158" s="225"/>
      <c r="N158" s="226"/>
      <c r="O158" s="226"/>
      <c r="P158" s="226"/>
      <c r="Q158" s="226"/>
      <c r="R158" s="226"/>
      <c r="S158" s="226"/>
      <c r="T158" s="227"/>
      <c r="AT158" s="228" t="s">
        <v>177</v>
      </c>
      <c r="AU158" s="228" t="s">
        <v>82</v>
      </c>
      <c r="AV158" s="11" t="s">
        <v>82</v>
      </c>
      <c r="AW158" s="11" t="s">
        <v>33</v>
      </c>
      <c r="AX158" s="11" t="s">
        <v>72</v>
      </c>
      <c r="AY158" s="228" t="s">
        <v>166</v>
      </c>
    </row>
    <row r="159" s="11" customFormat="1">
      <c r="B159" s="218"/>
      <c r="C159" s="219"/>
      <c r="D159" s="215" t="s">
        <v>177</v>
      </c>
      <c r="E159" s="220" t="s">
        <v>19</v>
      </c>
      <c r="F159" s="221" t="s">
        <v>2267</v>
      </c>
      <c r="G159" s="219"/>
      <c r="H159" s="222">
        <v>0.27200000000000002</v>
      </c>
      <c r="I159" s="223"/>
      <c r="J159" s="219"/>
      <c r="K159" s="219"/>
      <c r="L159" s="224"/>
      <c r="M159" s="225"/>
      <c r="N159" s="226"/>
      <c r="O159" s="226"/>
      <c r="P159" s="226"/>
      <c r="Q159" s="226"/>
      <c r="R159" s="226"/>
      <c r="S159" s="226"/>
      <c r="T159" s="227"/>
      <c r="AT159" s="228" t="s">
        <v>177</v>
      </c>
      <c r="AU159" s="228" t="s">
        <v>82</v>
      </c>
      <c r="AV159" s="11" t="s">
        <v>82</v>
      </c>
      <c r="AW159" s="11" t="s">
        <v>33</v>
      </c>
      <c r="AX159" s="11" t="s">
        <v>72</v>
      </c>
      <c r="AY159" s="228" t="s">
        <v>166</v>
      </c>
    </row>
    <row r="160" s="12" customFormat="1">
      <c r="B160" s="229"/>
      <c r="C160" s="230"/>
      <c r="D160" s="215" t="s">
        <v>177</v>
      </c>
      <c r="E160" s="231" t="s">
        <v>19</v>
      </c>
      <c r="F160" s="232" t="s">
        <v>179</v>
      </c>
      <c r="G160" s="230"/>
      <c r="H160" s="233">
        <v>1.508</v>
      </c>
      <c r="I160" s="234"/>
      <c r="J160" s="230"/>
      <c r="K160" s="230"/>
      <c r="L160" s="235"/>
      <c r="M160" s="236"/>
      <c r="N160" s="237"/>
      <c r="O160" s="237"/>
      <c r="P160" s="237"/>
      <c r="Q160" s="237"/>
      <c r="R160" s="237"/>
      <c r="S160" s="237"/>
      <c r="T160" s="238"/>
      <c r="AT160" s="239" t="s">
        <v>177</v>
      </c>
      <c r="AU160" s="239" t="s">
        <v>82</v>
      </c>
      <c r="AV160" s="12" t="s">
        <v>173</v>
      </c>
      <c r="AW160" s="12" t="s">
        <v>33</v>
      </c>
      <c r="AX160" s="12" t="s">
        <v>80</v>
      </c>
      <c r="AY160" s="239" t="s">
        <v>166</v>
      </c>
    </row>
    <row r="161" s="10" customFormat="1" ht="22.8" customHeight="1">
      <c r="B161" s="187"/>
      <c r="C161" s="188"/>
      <c r="D161" s="189" t="s">
        <v>71</v>
      </c>
      <c r="E161" s="201" t="s">
        <v>202</v>
      </c>
      <c r="F161" s="201" t="s">
        <v>449</v>
      </c>
      <c r="G161" s="188"/>
      <c r="H161" s="188"/>
      <c r="I161" s="191"/>
      <c r="J161" s="202">
        <f>BK161</f>
        <v>0</v>
      </c>
      <c r="K161" s="188"/>
      <c r="L161" s="193"/>
      <c r="M161" s="194"/>
      <c r="N161" s="195"/>
      <c r="O161" s="195"/>
      <c r="P161" s="196">
        <f>SUM(P162:P173)</f>
        <v>0</v>
      </c>
      <c r="Q161" s="195"/>
      <c r="R161" s="196">
        <f>SUM(R162:R173)</f>
        <v>103.46125198</v>
      </c>
      <c r="S161" s="195"/>
      <c r="T161" s="197">
        <f>SUM(T162:T173)</f>
        <v>0</v>
      </c>
      <c r="AR161" s="198" t="s">
        <v>80</v>
      </c>
      <c r="AT161" s="199" t="s">
        <v>71</v>
      </c>
      <c r="AU161" s="199" t="s">
        <v>80</v>
      </c>
      <c r="AY161" s="198" t="s">
        <v>166</v>
      </c>
      <c r="BK161" s="200">
        <f>SUM(BK162:BK173)</f>
        <v>0</v>
      </c>
    </row>
    <row r="162" s="1" customFormat="1" ht="16.5" customHeight="1">
      <c r="B162" s="37"/>
      <c r="C162" s="203" t="s">
        <v>299</v>
      </c>
      <c r="D162" s="203" t="s">
        <v>168</v>
      </c>
      <c r="E162" s="204" t="s">
        <v>471</v>
      </c>
      <c r="F162" s="205" t="s">
        <v>472</v>
      </c>
      <c r="G162" s="206" t="s">
        <v>287</v>
      </c>
      <c r="H162" s="207">
        <v>2.0800000000000001</v>
      </c>
      <c r="I162" s="208"/>
      <c r="J162" s="209">
        <f>ROUND(I162*H162,2)</f>
        <v>0</v>
      </c>
      <c r="K162" s="205" t="s">
        <v>172</v>
      </c>
      <c r="L162" s="42"/>
      <c r="M162" s="210" t="s">
        <v>19</v>
      </c>
      <c r="N162" s="211" t="s">
        <v>43</v>
      </c>
      <c r="O162" s="78"/>
      <c r="P162" s="212">
        <f>O162*H162</f>
        <v>0</v>
      </c>
      <c r="Q162" s="212">
        <v>0.040000000000000001</v>
      </c>
      <c r="R162" s="212">
        <f>Q162*H162</f>
        <v>0.08320000000000001</v>
      </c>
      <c r="S162" s="212">
        <v>0</v>
      </c>
      <c r="T162" s="213">
        <f>S162*H162</f>
        <v>0</v>
      </c>
      <c r="AR162" s="16" t="s">
        <v>173</v>
      </c>
      <c r="AT162" s="16" t="s">
        <v>168</v>
      </c>
      <c r="AU162" s="16" t="s">
        <v>82</v>
      </c>
      <c r="AY162" s="16" t="s">
        <v>166</v>
      </c>
      <c r="BE162" s="214">
        <f>IF(N162="základní",J162,0)</f>
        <v>0</v>
      </c>
      <c r="BF162" s="214">
        <f>IF(N162="snížená",J162,0)</f>
        <v>0</v>
      </c>
      <c r="BG162" s="214">
        <f>IF(N162="zákl. přenesená",J162,0)</f>
        <v>0</v>
      </c>
      <c r="BH162" s="214">
        <f>IF(N162="sníž. přenesená",J162,0)</f>
        <v>0</v>
      </c>
      <c r="BI162" s="214">
        <f>IF(N162="nulová",J162,0)</f>
        <v>0</v>
      </c>
      <c r="BJ162" s="16" t="s">
        <v>80</v>
      </c>
      <c r="BK162" s="214">
        <f>ROUND(I162*H162,2)</f>
        <v>0</v>
      </c>
      <c r="BL162" s="16" t="s">
        <v>173</v>
      </c>
      <c r="BM162" s="16" t="s">
        <v>2268</v>
      </c>
    </row>
    <row r="163" s="1" customFormat="1">
      <c r="B163" s="37"/>
      <c r="C163" s="38"/>
      <c r="D163" s="215" t="s">
        <v>175</v>
      </c>
      <c r="E163" s="38"/>
      <c r="F163" s="216" t="s">
        <v>474</v>
      </c>
      <c r="G163" s="38"/>
      <c r="H163" s="38"/>
      <c r="I163" s="129"/>
      <c r="J163" s="38"/>
      <c r="K163" s="38"/>
      <c r="L163" s="42"/>
      <c r="M163" s="217"/>
      <c r="N163" s="78"/>
      <c r="O163" s="78"/>
      <c r="P163" s="78"/>
      <c r="Q163" s="78"/>
      <c r="R163" s="78"/>
      <c r="S163" s="78"/>
      <c r="T163" s="79"/>
      <c r="AT163" s="16" t="s">
        <v>175</v>
      </c>
      <c r="AU163" s="16" t="s">
        <v>82</v>
      </c>
    </row>
    <row r="164" s="11" customFormat="1">
      <c r="B164" s="218"/>
      <c r="C164" s="219"/>
      <c r="D164" s="215" t="s">
        <v>177</v>
      </c>
      <c r="E164" s="220" t="s">
        <v>19</v>
      </c>
      <c r="F164" s="221" t="s">
        <v>2269</v>
      </c>
      <c r="G164" s="219"/>
      <c r="H164" s="222">
        <v>2.0800000000000001</v>
      </c>
      <c r="I164" s="223"/>
      <c r="J164" s="219"/>
      <c r="K164" s="219"/>
      <c r="L164" s="224"/>
      <c r="M164" s="225"/>
      <c r="N164" s="226"/>
      <c r="O164" s="226"/>
      <c r="P164" s="226"/>
      <c r="Q164" s="226"/>
      <c r="R164" s="226"/>
      <c r="S164" s="226"/>
      <c r="T164" s="227"/>
      <c r="AT164" s="228" t="s">
        <v>177</v>
      </c>
      <c r="AU164" s="228" t="s">
        <v>82</v>
      </c>
      <c r="AV164" s="11" t="s">
        <v>82</v>
      </c>
      <c r="AW164" s="11" t="s">
        <v>33</v>
      </c>
      <c r="AX164" s="11" t="s">
        <v>72</v>
      </c>
      <c r="AY164" s="228" t="s">
        <v>166</v>
      </c>
    </row>
    <row r="165" s="12" customFormat="1">
      <c r="B165" s="229"/>
      <c r="C165" s="230"/>
      <c r="D165" s="215" t="s">
        <v>177</v>
      </c>
      <c r="E165" s="231" t="s">
        <v>19</v>
      </c>
      <c r="F165" s="232" t="s">
        <v>179</v>
      </c>
      <c r="G165" s="230"/>
      <c r="H165" s="233">
        <v>2.0800000000000001</v>
      </c>
      <c r="I165" s="234"/>
      <c r="J165" s="230"/>
      <c r="K165" s="230"/>
      <c r="L165" s="235"/>
      <c r="M165" s="236"/>
      <c r="N165" s="237"/>
      <c r="O165" s="237"/>
      <c r="P165" s="237"/>
      <c r="Q165" s="237"/>
      <c r="R165" s="237"/>
      <c r="S165" s="237"/>
      <c r="T165" s="238"/>
      <c r="AT165" s="239" t="s">
        <v>177</v>
      </c>
      <c r="AU165" s="239" t="s">
        <v>82</v>
      </c>
      <c r="AV165" s="12" t="s">
        <v>173</v>
      </c>
      <c r="AW165" s="12" t="s">
        <v>33</v>
      </c>
      <c r="AX165" s="12" t="s">
        <v>80</v>
      </c>
      <c r="AY165" s="239" t="s">
        <v>166</v>
      </c>
    </row>
    <row r="166" s="1" customFormat="1" ht="22.5" customHeight="1">
      <c r="B166" s="37"/>
      <c r="C166" s="203" t="s">
        <v>7</v>
      </c>
      <c r="D166" s="203" t="s">
        <v>168</v>
      </c>
      <c r="E166" s="204" t="s">
        <v>2270</v>
      </c>
      <c r="F166" s="205" t="s">
        <v>2271</v>
      </c>
      <c r="G166" s="206" t="s">
        <v>171</v>
      </c>
      <c r="H166" s="207">
        <v>13.047000000000001</v>
      </c>
      <c r="I166" s="208"/>
      <c r="J166" s="209">
        <f>ROUND(I166*H166,2)</f>
        <v>0</v>
      </c>
      <c r="K166" s="205" t="s">
        <v>172</v>
      </c>
      <c r="L166" s="42"/>
      <c r="M166" s="210" t="s">
        <v>19</v>
      </c>
      <c r="N166" s="211" t="s">
        <v>43</v>
      </c>
      <c r="O166" s="78"/>
      <c r="P166" s="212">
        <f>O166*H166</f>
        <v>0</v>
      </c>
      <c r="Q166" s="212">
        <v>2.2563399999999998</v>
      </c>
      <c r="R166" s="212">
        <f>Q166*H166</f>
        <v>29.438467979999999</v>
      </c>
      <c r="S166" s="212">
        <v>0</v>
      </c>
      <c r="T166" s="213">
        <f>S166*H166</f>
        <v>0</v>
      </c>
      <c r="AR166" s="16" t="s">
        <v>173</v>
      </c>
      <c r="AT166" s="16" t="s">
        <v>168</v>
      </c>
      <c r="AU166" s="16" t="s">
        <v>82</v>
      </c>
      <c r="AY166" s="16" t="s">
        <v>166</v>
      </c>
      <c r="BE166" s="214">
        <f>IF(N166="základní",J166,0)</f>
        <v>0</v>
      </c>
      <c r="BF166" s="214">
        <f>IF(N166="snížená",J166,0)</f>
        <v>0</v>
      </c>
      <c r="BG166" s="214">
        <f>IF(N166="zákl. přenesená",J166,0)</f>
        <v>0</v>
      </c>
      <c r="BH166" s="214">
        <f>IF(N166="sníž. přenesená",J166,0)</f>
        <v>0</v>
      </c>
      <c r="BI166" s="214">
        <f>IF(N166="nulová",J166,0)</f>
        <v>0</v>
      </c>
      <c r="BJ166" s="16" t="s">
        <v>80</v>
      </c>
      <c r="BK166" s="214">
        <f>ROUND(I166*H166,2)</f>
        <v>0</v>
      </c>
      <c r="BL166" s="16" t="s">
        <v>173</v>
      </c>
      <c r="BM166" s="16" t="s">
        <v>2272</v>
      </c>
    </row>
    <row r="167" s="11" customFormat="1">
      <c r="B167" s="218"/>
      <c r="C167" s="219"/>
      <c r="D167" s="215" t="s">
        <v>177</v>
      </c>
      <c r="E167" s="220" t="s">
        <v>19</v>
      </c>
      <c r="F167" s="221" t="s">
        <v>2273</v>
      </c>
      <c r="G167" s="219"/>
      <c r="H167" s="222">
        <v>13.047000000000001</v>
      </c>
      <c r="I167" s="223"/>
      <c r="J167" s="219"/>
      <c r="K167" s="219"/>
      <c r="L167" s="224"/>
      <c r="M167" s="225"/>
      <c r="N167" s="226"/>
      <c r="O167" s="226"/>
      <c r="P167" s="226"/>
      <c r="Q167" s="226"/>
      <c r="R167" s="226"/>
      <c r="S167" s="226"/>
      <c r="T167" s="227"/>
      <c r="AT167" s="228" t="s">
        <v>177</v>
      </c>
      <c r="AU167" s="228" t="s">
        <v>82</v>
      </c>
      <c r="AV167" s="11" t="s">
        <v>82</v>
      </c>
      <c r="AW167" s="11" t="s">
        <v>33</v>
      </c>
      <c r="AX167" s="11" t="s">
        <v>72</v>
      </c>
      <c r="AY167" s="228" t="s">
        <v>166</v>
      </c>
    </row>
    <row r="168" s="13" customFormat="1">
      <c r="B168" s="240"/>
      <c r="C168" s="241"/>
      <c r="D168" s="215" t="s">
        <v>177</v>
      </c>
      <c r="E168" s="242" t="s">
        <v>19</v>
      </c>
      <c r="F168" s="243" t="s">
        <v>2274</v>
      </c>
      <c r="G168" s="241"/>
      <c r="H168" s="242" t="s">
        <v>19</v>
      </c>
      <c r="I168" s="244"/>
      <c r="J168" s="241"/>
      <c r="K168" s="241"/>
      <c r="L168" s="245"/>
      <c r="M168" s="246"/>
      <c r="N168" s="247"/>
      <c r="O168" s="247"/>
      <c r="P168" s="247"/>
      <c r="Q168" s="247"/>
      <c r="R168" s="247"/>
      <c r="S168" s="247"/>
      <c r="T168" s="248"/>
      <c r="AT168" s="249" t="s">
        <v>177</v>
      </c>
      <c r="AU168" s="249" t="s">
        <v>82</v>
      </c>
      <c r="AV168" s="13" t="s">
        <v>80</v>
      </c>
      <c r="AW168" s="13" t="s">
        <v>33</v>
      </c>
      <c r="AX168" s="13" t="s">
        <v>72</v>
      </c>
      <c r="AY168" s="249" t="s">
        <v>166</v>
      </c>
    </row>
    <row r="169" s="12" customFormat="1">
      <c r="B169" s="229"/>
      <c r="C169" s="230"/>
      <c r="D169" s="215" t="s">
        <v>177</v>
      </c>
      <c r="E169" s="231" t="s">
        <v>19</v>
      </c>
      <c r="F169" s="232" t="s">
        <v>179</v>
      </c>
      <c r="G169" s="230"/>
      <c r="H169" s="233">
        <v>13.047000000000001</v>
      </c>
      <c r="I169" s="234"/>
      <c r="J169" s="230"/>
      <c r="K169" s="230"/>
      <c r="L169" s="235"/>
      <c r="M169" s="236"/>
      <c r="N169" s="237"/>
      <c r="O169" s="237"/>
      <c r="P169" s="237"/>
      <c r="Q169" s="237"/>
      <c r="R169" s="237"/>
      <c r="S169" s="237"/>
      <c r="T169" s="238"/>
      <c r="AT169" s="239" t="s">
        <v>177</v>
      </c>
      <c r="AU169" s="239" t="s">
        <v>82</v>
      </c>
      <c r="AV169" s="12" t="s">
        <v>173</v>
      </c>
      <c r="AW169" s="12" t="s">
        <v>33</v>
      </c>
      <c r="AX169" s="12" t="s">
        <v>80</v>
      </c>
      <c r="AY169" s="239" t="s">
        <v>166</v>
      </c>
    </row>
    <row r="170" s="1" customFormat="1" ht="22.5" customHeight="1">
      <c r="B170" s="37"/>
      <c r="C170" s="203" t="s">
        <v>311</v>
      </c>
      <c r="D170" s="203" t="s">
        <v>168</v>
      </c>
      <c r="E170" s="204" t="s">
        <v>2275</v>
      </c>
      <c r="F170" s="205" t="s">
        <v>2276</v>
      </c>
      <c r="G170" s="206" t="s">
        <v>171</v>
      </c>
      <c r="H170" s="207">
        <v>36.896000000000001</v>
      </c>
      <c r="I170" s="208"/>
      <c r="J170" s="209">
        <f>ROUND(I170*H170,2)</f>
        <v>0</v>
      </c>
      <c r="K170" s="205" t="s">
        <v>172</v>
      </c>
      <c r="L170" s="42"/>
      <c r="M170" s="210" t="s">
        <v>19</v>
      </c>
      <c r="N170" s="211" t="s">
        <v>43</v>
      </c>
      <c r="O170" s="78"/>
      <c r="P170" s="212">
        <f>O170*H170</f>
        <v>0</v>
      </c>
      <c r="Q170" s="212">
        <v>2.004</v>
      </c>
      <c r="R170" s="212">
        <f>Q170*H170</f>
        <v>73.939583999999996</v>
      </c>
      <c r="S170" s="212">
        <v>0</v>
      </c>
      <c r="T170" s="213">
        <f>S170*H170</f>
        <v>0</v>
      </c>
      <c r="AR170" s="16" t="s">
        <v>173</v>
      </c>
      <c r="AT170" s="16" t="s">
        <v>168</v>
      </c>
      <c r="AU170" s="16" t="s">
        <v>82</v>
      </c>
      <c r="AY170" s="16" t="s">
        <v>166</v>
      </c>
      <c r="BE170" s="214">
        <f>IF(N170="základní",J170,0)</f>
        <v>0</v>
      </c>
      <c r="BF170" s="214">
        <f>IF(N170="snížená",J170,0)</f>
        <v>0</v>
      </c>
      <c r="BG170" s="214">
        <f>IF(N170="zákl. přenesená",J170,0)</f>
        <v>0</v>
      </c>
      <c r="BH170" s="214">
        <f>IF(N170="sníž. přenesená",J170,0)</f>
        <v>0</v>
      </c>
      <c r="BI170" s="214">
        <f>IF(N170="nulová",J170,0)</f>
        <v>0</v>
      </c>
      <c r="BJ170" s="16" t="s">
        <v>80</v>
      </c>
      <c r="BK170" s="214">
        <f>ROUND(I170*H170,2)</f>
        <v>0</v>
      </c>
      <c r="BL170" s="16" t="s">
        <v>173</v>
      </c>
      <c r="BM170" s="16" t="s">
        <v>2277</v>
      </c>
    </row>
    <row r="171" s="11" customFormat="1">
      <c r="B171" s="218"/>
      <c r="C171" s="219"/>
      <c r="D171" s="215" t="s">
        <v>177</v>
      </c>
      <c r="E171" s="220" t="s">
        <v>19</v>
      </c>
      <c r="F171" s="221" t="s">
        <v>2278</v>
      </c>
      <c r="G171" s="219"/>
      <c r="H171" s="222">
        <v>36.896000000000001</v>
      </c>
      <c r="I171" s="223"/>
      <c r="J171" s="219"/>
      <c r="K171" s="219"/>
      <c r="L171" s="224"/>
      <c r="M171" s="225"/>
      <c r="N171" s="226"/>
      <c r="O171" s="226"/>
      <c r="P171" s="226"/>
      <c r="Q171" s="226"/>
      <c r="R171" s="226"/>
      <c r="S171" s="226"/>
      <c r="T171" s="227"/>
      <c r="AT171" s="228" t="s">
        <v>177</v>
      </c>
      <c r="AU171" s="228" t="s">
        <v>82</v>
      </c>
      <c r="AV171" s="11" t="s">
        <v>82</v>
      </c>
      <c r="AW171" s="11" t="s">
        <v>33</v>
      </c>
      <c r="AX171" s="11" t="s">
        <v>72</v>
      </c>
      <c r="AY171" s="228" t="s">
        <v>166</v>
      </c>
    </row>
    <row r="172" s="13" customFormat="1">
      <c r="B172" s="240"/>
      <c r="C172" s="241"/>
      <c r="D172" s="215" t="s">
        <v>177</v>
      </c>
      <c r="E172" s="242" t="s">
        <v>19</v>
      </c>
      <c r="F172" s="243" t="s">
        <v>2279</v>
      </c>
      <c r="G172" s="241"/>
      <c r="H172" s="242" t="s">
        <v>19</v>
      </c>
      <c r="I172" s="244"/>
      <c r="J172" s="241"/>
      <c r="K172" s="241"/>
      <c r="L172" s="245"/>
      <c r="M172" s="246"/>
      <c r="N172" s="247"/>
      <c r="O172" s="247"/>
      <c r="P172" s="247"/>
      <c r="Q172" s="247"/>
      <c r="R172" s="247"/>
      <c r="S172" s="247"/>
      <c r="T172" s="248"/>
      <c r="AT172" s="249" t="s">
        <v>177</v>
      </c>
      <c r="AU172" s="249" t="s">
        <v>82</v>
      </c>
      <c r="AV172" s="13" t="s">
        <v>80</v>
      </c>
      <c r="AW172" s="13" t="s">
        <v>33</v>
      </c>
      <c r="AX172" s="13" t="s">
        <v>72</v>
      </c>
      <c r="AY172" s="249" t="s">
        <v>166</v>
      </c>
    </row>
    <row r="173" s="12" customFormat="1">
      <c r="B173" s="229"/>
      <c r="C173" s="230"/>
      <c r="D173" s="215" t="s">
        <v>177</v>
      </c>
      <c r="E173" s="231" t="s">
        <v>19</v>
      </c>
      <c r="F173" s="232" t="s">
        <v>179</v>
      </c>
      <c r="G173" s="230"/>
      <c r="H173" s="233">
        <v>36.896000000000001</v>
      </c>
      <c r="I173" s="234"/>
      <c r="J173" s="230"/>
      <c r="K173" s="230"/>
      <c r="L173" s="235"/>
      <c r="M173" s="236"/>
      <c r="N173" s="237"/>
      <c r="O173" s="237"/>
      <c r="P173" s="237"/>
      <c r="Q173" s="237"/>
      <c r="R173" s="237"/>
      <c r="S173" s="237"/>
      <c r="T173" s="238"/>
      <c r="AT173" s="239" t="s">
        <v>177</v>
      </c>
      <c r="AU173" s="239" t="s">
        <v>82</v>
      </c>
      <c r="AV173" s="12" t="s">
        <v>173</v>
      </c>
      <c r="AW173" s="12" t="s">
        <v>33</v>
      </c>
      <c r="AX173" s="12" t="s">
        <v>80</v>
      </c>
      <c r="AY173" s="239" t="s">
        <v>166</v>
      </c>
    </row>
    <row r="174" s="10" customFormat="1" ht="22.8" customHeight="1">
      <c r="B174" s="187"/>
      <c r="C174" s="188"/>
      <c r="D174" s="189" t="s">
        <v>71</v>
      </c>
      <c r="E174" s="201" t="s">
        <v>218</v>
      </c>
      <c r="F174" s="201" t="s">
        <v>711</v>
      </c>
      <c r="G174" s="188"/>
      <c r="H174" s="188"/>
      <c r="I174" s="191"/>
      <c r="J174" s="202">
        <f>BK174</f>
        <v>0</v>
      </c>
      <c r="K174" s="188"/>
      <c r="L174" s="193"/>
      <c r="M174" s="194"/>
      <c r="N174" s="195"/>
      <c r="O174" s="195"/>
      <c r="P174" s="196">
        <f>SUM(P175:P207)</f>
        <v>0</v>
      </c>
      <c r="Q174" s="195"/>
      <c r="R174" s="196">
        <f>SUM(R175:R207)</f>
        <v>0</v>
      </c>
      <c r="S174" s="195"/>
      <c r="T174" s="197">
        <f>SUM(T175:T207)</f>
        <v>121.644363</v>
      </c>
      <c r="AR174" s="198" t="s">
        <v>80</v>
      </c>
      <c r="AT174" s="199" t="s">
        <v>71</v>
      </c>
      <c r="AU174" s="199" t="s">
        <v>80</v>
      </c>
      <c r="AY174" s="198" t="s">
        <v>166</v>
      </c>
      <c r="BK174" s="200">
        <f>SUM(BK175:BK207)</f>
        <v>0</v>
      </c>
    </row>
    <row r="175" s="1" customFormat="1" ht="16.5" customHeight="1">
      <c r="B175" s="37"/>
      <c r="C175" s="203" t="s">
        <v>318</v>
      </c>
      <c r="D175" s="203" t="s">
        <v>168</v>
      </c>
      <c r="E175" s="204" t="s">
        <v>799</v>
      </c>
      <c r="F175" s="205" t="s">
        <v>800</v>
      </c>
      <c r="G175" s="206" t="s">
        <v>171</v>
      </c>
      <c r="H175" s="207">
        <v>2.637</v>
      </c>
      <c r="I175" s="208"/>
      <c r="J175" s="209">
        <f>ROUND(I175*H175,2)</f>
        <v>0</v>
      </c>
      <c r="K175" s="205" t="s">
        <v>172</v>
      </c>
      <c r="L175" s="42"/>
      <c r="M175" s="210" t="s">
        <v>19</v>
      </c>
      <c r="N175" s="211" t="s">
        <v>43</v>
      </c>
      <c r="O175" s="78"/>
      <c r="P175" s="212">
        <f>O175*H175</f>
        <v>0</v>
      </c>
      <c r="Q175" s="212">
        <v>0</v>
      </c>
      <c r="R175" s="212">
        <f>Q175*H175</f>
        <v>0</v>
      </c>
      <c r="S175" s="212">
        <v>2.2000000000000002</v>
      </c>
      <c r="T175" s="213">
        <f>S175*H175</f>
        <v>5.8014000000000001</v>
      </c>
      <c r="AR175" s="16" t="s">
        <v>173</v>
      </c>
      <c r="AT175" s="16" t="s">
        <v>168</v>
      </c>
      <c r="AU175" s="16" t="s">
        <v>82</v>
      </c>
      <c r="AY175" s="16" t="s">
        <v>166</v>
      </c>
      <c r="BE175" s="214">
        <f>IF(N175="základní",J175,0)</f>
        <v>0</v>
      </c>
      <c r="BF175" s="214">
        <f>IF(N175="snížená",J175,0)</f>
        <v>0</v>
      </c>
      <c r="BG175" s="214">
        <f>IF(N175="zákl. přenesená",J175,0)</f>
        <v>0</v>
      </c>
      <c r="BH175" s="214">
        <f>IF(N175="sníž. přenesená",J175,0)</f>
        <v>0</v>
      </c>
      <c r="BI175" s="214">
        <f>IF(N175="nulová",J175,0)</f>
        <v>0</v>
      </c>
      <c r="BJ175" s="16" t="s">
        <v>80</v>
      </c>
      <c r="BK175" s="214">
        <f>ROUND(I175*H175,2)</f>
        <v>0</v>
      </c>
      <c r="BL175" s="16" t="s">
        <v>173</v>
      </c>
      <c r="BM175" s="16" t="s">
        <v>2280</v>
      </c>
    </row>
    <row r="176" s="13" customFormat="1">
      <c r="B176" s="240"/>
      <c r="C176" s="241"/>
      <c r="D176" s="215" t="s">
        <v>177</v>
      </c>
      <c r="E176" s="242" t="s">
        <v>19</v>
      </c>
      <c r="F176" s="243" t="s">
        <v>2281</v>
      </c>
      <c r="G176" s="241"/>
      <c r="H176" s="242" t="s">
        <v>19</v>
      </c>
      <c r="I176" s="244"/>
      <c r="J176" s="241"/>
      <c r="K176" s="241"/>
      <c r="L176" s="245"/>
      <c r="M176" s="246"/>
      <c r="N176" s="247"/>
      <c r="O176" s="247"/>
      <c r="P176" s="247"/>
      <c r="Q176" s="247"/>
      <c r="R176" s="247"/>
      <c r="S176" s="247"/>
      <c r="T176" s="248"/>
      <c r="AT176" s="249" t="s">
        <v>177</v>
      </c>
      <c r="AU176" s="249" t="s">
        <v>82</v>
      </c>
      <c r="AV176" s="13" t="s">
        <v>80</v>
      </c>
      <c r="AW176" s="13" t="s">
        <v>33</v>
      </c>
      <c r="AX176" s="13" t="s">
        <v>72</v>
      </c>
      <c r="AY176" s="249" t="s">
        <v>166</v>
      </c>
    </row>
    <row r="177" s="11" customFormat="1">
      <c r="B177" s="218"/>
      <c r="C177" s="219"/>
      <c r="D177" s="215" t="s">
        <v>177</v>
      </c>
      <c r="E177" s="220" t="s">
        <v>19</v>
      </c>
      <c r="F177" s="221" t="s">
        <v>2252</v>
      </c>
      <c r="G177" s="219"/>
      <c r="H177" s="222">
        <v>2.637</v>
      </c>
      <c r="I177" s="223"/>
      <c r="J177" s="219"/>
      <c r="K177" s="219"/>
      <c r="L177" s="224"/>
      <c r="M177" s="225"/>
      <c r="N177" s="226"/>
      <c r="O177" s="226"/>
      <c r="P177" s="226"/>
      <c r="Q177" s="226"/>
      <c r="R177" s="226"/>
      <c r="S177" s="226"/>
      <c r="T177" s="227"/>
      <c r="AT177" s="228" t="s">
        <v>177</v>
      </c>
      <c r="AU177" s="228" t="s">
        <v>82</v>
      </c>
      <c r="AV177" s="11" t="s">
        <v>82</v>
      </c>
      <c r="AW177" s="11" t="s">
        <v>33</v>
      </c>
      <c r="AX177" s="11" t="s">
        <v>72</v>
      </c>
      <c r="AY177" s="228" t="s">
        <v>166</v>
      </c>
    </row>
    <row r="178" s="12" customFormat="1">
      <c r="B178" s="229"/>
      <c r="C178" s="230"/>
      <c r="D178" s="215" t="s">
        <v>177</v>
      </c>
      <c r="E178" s="231" t="s">
        <v>19</v>
      </c>
      <c r="F178" s="232" t="s">
        <v>179</v>
      </c>
      <c r="G178" s="230"/>
      <c r="H178" s="233">
        <v>2.637</v>
      </c>
      <c r="I178" s="234"/>
      <c r="J178" s="230"/>
      <c r="K178" s="230"/>
      <c r="L178" s="235"/>
      <c r="M178" s="236"/>
      <c r="N178" s="237"/>
      <c r="O178" s="237"/>
      <c r="P178" s="237"/>
      <c r="Q178" s="237"/>
      <c r="R178" s="237"/>
      <c r="S178" s="237"/>
      <c r="T178" s="238"/>
      <c r="AT178" s="239" t="s">
        <v>177</v>
      </c>
      <c r="AU178" s="239" t="s">
        <v>82</v>
      </c>
      <c r="AV178" s="12" t="s">
        <v>173</v>
      </c>
      <c r="AW178" s="12" t="s">
        <v>33</v>
      </c>
      <c r="AX178" s="12" t="s">
        <v>80</v>
      </c>
      <c r="AY178" s="239" t="s">
        <v>166</v>
      </c>
    </row>
    <row r="179" s="1" customFormat="1" ht="16.5" customHeight="1">
      <c r="B179" s="37"/>
      <c r="C179" s="203" t="s">
        <v>324</v>
      </c>
      <c r="D179" s="203" t="s">
        <v>168</v>
      </c>
      <c r="E179" s="204" t="s">
        <v>2282</v>
      </c>
      <c r="F179" s="205" t="s">
        <v>2283</v>
      </c>
      <c r="G179" s="206" t="s">
        <v>171</v>
      </c>
      <c r="H179" s="207">
        <v>13.047000000000001</v>
      </c>
      <c r="I179" s="208"/>
      <c r="J179" s="209">
        <f>ROUND(I179*H179,2)</f>
        <v>0</v>
      </c>
      <c r="K179" s="205" t="s">
        <v>172</v>
      </c>
      <c r="L179" s="42"/>
      <c r="M179" s="210" t="s">
        <v>19</v>
      </c>
      <c r="N179" s="211" t="s">
        <v>43</v>
      </c>
      <c r="O179" s="78"/>
      <c r="P179" s="212">
        <f>O179*H179</f>
        <v>0</v>
      </c>
      <c r="Q179" s="212">
        <v>0</v>
      </c>
      <c r="R179" s="212">
        <f>Q179*H179</f>
        <v>0</v>
      </c>
      <c r="S179" s="212">
        <v>2.2000000000000002</v>
      </c>
      <c r="T179" s="213">
        <f>S179*H179</f>
        <v>28.703400000000002</v>
      </c>
      <c r="AR179" s="16" t="s">
        <v>173</v>
      </c>
      <c r="AT179" s="16" t="s">
        <v>168</v>
      </c>
      <c r="AU179" s="16" t="s">
        <v>82</v>
      </c>
      <c r="AY179" s="16" t="s">
        <v>166</v>
      </c>
      <c r="BE179" s="214">
        <f>IF(N179="základní",J179,0)</f>
        <v>0</v>
      </c>
      <c r="BF179" s="214">
        <f>IF(N179="snížená",J179,0)</f>
        <v>0</v>
      </c>
      <c r="BG179" s="214">
        <f>IF(N179="zákl. přenesená",J179,0)</f>
        <v>0</v>
      </c>
      <c r="BH179" s="214">
        <f>IF(N179="sníž. přenesená",J179,0)</f>
        <v>0</v>
      </c>
      <c r="BI179" s="214">
        <f>IF(N179="nulová",J179,0)</f>
        <v>0</v>
      </c>
      <c r="BJ179" s="16" t="s">
        <v>80</v>
      </c>
      <c r="BK179" s="214">
        <f>ROUND(I179*H179,2)</f>
        <v>0</v>
      </c>
      <c r="BL179" s="16" t="s">
        <v>173</v>
      </c>
      <c r="BM179" s="16" t="s">
        <v>2284</v>
      </c>
    </row>
    <row r="180" s="11" customFormat="1">
      <c r="B180" s="218"/>
      <c r="C180" s="219"/>
      <c r="D180" s="215" t="s">
        <v>177</v>
      </c>
      <c r="E180" s="220" t="s">
        <v>19</v>
      </c>
      <c r="F180" s="221" t="s">
        <v>2285</v>
      </c>
      <c r="G180" s="219"/>
      <c r="H180" s="222">
        <v>1.978</v>
      </c>
      <c r="I180" s="223"/>
      <c r="J180" s="219"/>
      <c r="K180" s="219"/>
      <c r="L180" s="224"/>
      <c r="M180" s="225"/>
      <c r="N180" s="226"/>
      <c r="O180" s="226"/>
      <c r="P180" s="226"/>
      <c r="Q180" s="226"/>
      <c r="R180" s="226"/>
      <c r="S180" s="226"/>
      <c r="T180" s="227"/>
      <c r="AT180" s="228" t="s">
        <v>177</v>
      </c>
      <c r="AU180" s="228" t="s">
        <v>82</v>
      </c>
      <c r="AV180" s="11" t="s">
        <v>82</v>
      </c>
      <c r="AW180" s="11" t="s">
        <v>33</v>
      </c>
      <c r="AX180" s="11" t="s">
        <v>72</v>
      </c>
      <c r="AY180" s="228" t="s">
        <v>166</v>
      </c>
    </row>
    <row r="181" s="13" customFormat="1">
      <c r="B181" s="240"/>
      <c r="C181" s="241"/>
      <c r="D181" s="215" t="s">
        <v>177</v>
      </c>
      <c r="E181" s="242" t="s">
        <v>19</v>
      </c>
      <c r="F181" s="243" t="s">
        <v>2286</v>
      </c>
      <c r="G181" s="241"/>
      <c r="H181" s="242" t="s">
        <v>19</v>
      </c>
      <c r="I181" s="244"/>
      <c r="J181" s="241"/>
      <c r="K181" s="241"/>
      <c r="L181" s="245"/>
      <c r="M181" s="246"/>
      <c r="N181" s="247"/>
      <c r="O181" s="247"/>
      <c r="P181" s="247"/>
      <c r="Q181" s="247"/>
      <c r="R181" s="247"/>
      <c r="S181" s="247"/>
      <c r="T181" s="248"/>
      <c r="AT181" s="249" t="s">
        <v>177</v>
      </c>
      <c r="AU181" s="249" t="s">
        <v>82</v>
      </c>
      <c r="AV181" s="13" t="s">
        <v>80</v>
      </c>
      <c r="AW181" s="13" t="s">
        <v>33</v>
      </c>
      <c r="AX181" s="13" t="s">
        <v>72</v>
      </c>
      <c r="AY181" s="249" t="s">
        <v>166</v>
      </c>
    </row>
    <row r="182" s="11" customFormat="1">
      <c r="B182" s="218"/>
      <c r="C182" s="219"/>
      <c r="D182" s="215" t="s">
        <v>177</v>
      </c>
      <c r="E182" s="220" t="s">
        <v>19</v>
      </c>
      <c r="F182" s="221" t="s">
        <v>2287</v>
      </c>
      <c r="G182" s="219"/>
      <c r="H182" s="222">
        <v>11.069000000000001</v>
      </c>
      <c r="I182" s="223"/>
      <c r="J182" s="219"/>
      <c r="K182" s="219"/>
      <c r="L182" s="224"/>
      <c r="M182" s="225"/>
      <c r="N182" s="226"/>
      <c r="O182" s="226"/>
      <c r="P182" s="226"/>
      <c r="Q182" s="226"/>
      <c r="R182" s="226"/>
      <c r="S182" s="226"/>
      <c r="T182" s="227"/>
      <c r="AT182" s="228" t="s">
        <v>177</v>
      </c>
      <c r="AU182" s="228" t="s">
        <v>82</v>
      </c>
      <c r="AV182" s="11" t="s">
        <v>82</v>
      </c>
      <c r="AW182" s="11" t="s">
        <v>33</v>
      </c>
      <c r="AX182" s="11" t="s">
        <v>72</v>
      </c>
      <c r="AY182" s="228" t="s">
        <v>166</v>
      </c>
    </row>
    <row r="183" s="13" customFormat="1">
      <c r="B183" s="240"/>
      <c r="C183" s="241"/>
      <c r="D183" s="215" t="s">
        <v>177</v>
      </c>
      <c r="E183" s="242" t="s">
        <v>19</v>
      </c>
      <c r="F183" s="243" t="s">
        <v>2288</v>
      </c>
      <c r="G183" s="241"/>
      <c r="H183" s="242" t="s">
        <v>19</v>
      </c>
      <c r="I183" s="244"/>
      <c r="J183" s="241"/>
      <c r="K183" s="241"/>
      <c r="L183" s="245"/>
      <c r="M183" s="246"/>
      <c r="N183" s="247"/>
      <c r="O183" s="247"/>
      <c r="P183" s="247"/>
      <c r="Q183" s="247"/>
      <c r="R183" s="247"/>
      <c r="S183" s="247"/>
      <c r="T183" s="248"/>
      <c r="AT183" s="249" t="s">
        <v>177</v>
      </c>
      <c r="AU183" s="249" t="s">
        <v>82</v>
      </c>
      <c r="AV183" s="13" t="s">
        <v>80</v>
      </c>
      <c r="AW183" s="13" t="s">
        <v>33</v>
      </c>
      <c r="AX183" s="13" t="s">
        <v>72</v>
      </c>
      <c r="AY183" s="249" t="s">
        <v>166</v>
      </c>
    </row>
    <row r="184" s="12" customFormat="1">
      <c r="B184" s="229"/>
      <c r="C184" s="230"/>
      <c r="D184" s="215" t="s">
        <v>177</v>
      </c>
      <c r="E184" s="231" t="s">
        <v>19</v>
      </c>
      <c r="F184" s="232" t="s">
        <v>179</v>
      </c>
      <c r="G184" s="230"/>
      <c r="H184" s="233">
        <v>13.047000000000001</v>
      </c>
      <c r="I184" s="234"/>
      <c r="J184" s="230"/>
      <c r="K184" s="230"/>
      <c r="L184" s="235"/>
      <c r="M184" s="236"/>
      <c r="N184" s="237"/>
      <c r="O184" s="237"/>
      <c r="P184" s="237"/>
      <c r="Q184" s="237"/>
      <c r="R184" s="237"/>
      <c r="S184" s="237"/>
      <c r="T184" s="238"/>
      <c r="AT184" s="239" t="s">
        <v>177</v>
      </c>
      <c r="AU184" s="239" t="s">
        <v>82</v>
      </c>
      <c r="AV184" s="12" t="s">
        <v>173</v>
      </c>
      <c r="AW184" s="12" t="s">
        <v>33</v>
      </c>
      <c r="AX184" s="12" t="s">
        <v>80</v>
      </c>
      <c r="AY184" s="239" t="s">
        <v>166</v>
      </c>
    </row>
    <row r="185" s="1" customFormat="1" ht="16.5" customHeight="1">
      <c r="B185" s="37"/>
      <c r="C185" s="203" t="s">
        <v>333</v>
      </c>
      <c r="D185" s="203" t="s">
        <v>168</v>
      </c>
      <c r="E185" s="204" t="s">
        <v>2289</v>
      </c>
      <c r="F185" s="205" t="s">
        <v>2290</v>
      </c>
      <c r="G185" s="206" t="s">
        <v>171</v>
      </c>
      <c r="H185" s="207">
        <v>13.047000000000001</v>
      </c>
      <c r="I185" s="208"/>
      <c r="J185" s="209">
        <f>ROUND(I185*H185,2)</f>
        <v>0</v>
      </c>
      <c r="K185" s="205" t="s">
        <v>172</v>
      </c>
      <c r="L185" s="42"/>
      <c r="M185" s="210" t="s">
        <v>19</v>
      </c>
      <c r="N185" s="211" t="s">
        <v>43</v>
      </c>
      <c r="O185" s="78"/>
      <c r="P185" s="212">
        <f>O185*H185</f>
        <v>0</v>
      </c>
      <c r="Q185" s="212">
        <v>0</v>
      </c>
      <c r="R185" s="212">
        <f>Q185*H185</f>
        <v>0</v>
      </c>
      <c r="S185" s="212">
        <v>0.029000000000000001</v>
      </c>
      <c r="T185" s="213">
        <f>S185*H185</f>
        <v>0.37836300000000006</v>
      </c>
      <c r="AR185" s="16" t="s">
        <v>173</v>
      </c>
      <c r="AT185" s="16" t="s">
        <v>168</v>
      </c>
      <c r="AU185" s="16" t="s">
        <v>82</v>
      </c>
      <c r="AY185" s="16" t="s">
        <v>166</v>
      </c>
      <c r="BE185" s="214">
        <f>IF(N185="základní",J185,0)</f>
        <v>0</v>
      </c>
      <c r="BF185" s="214">
        <f>IF(N185="snížená",J185,0)</f>
        <v>0</v>
      </c>
      <c r="BG185" s="214">
        <f>IF(N185="zákl. přenesená",J185,0)</f>
        <v>0</v>
      </c>
      <c r="BH185" s="214">
        <f>IF(N185="sníž. přenesená",J185,0)</f>
        <v>0</v>
      </c>
      <c r="BI185" s="214">
        <f>IF(N185="nulová",J185,0)</f>
        <v>0</v>
      </c>
      <c r="BJ185" s="16" t="s">
        <v>80</v>
      </c>
      <c r="BK185" s="214">
        <f>ROUND(I185*H185,2)</f>
        <v>0</v>
      </c>
      <c r="BL185" s="16" t="s">
        <v>173</v>
      </c>
      <c r="BM185" s="16" t="s">
        <v>2291</v>
      </c>
    </row>
    <row r="186" s="1" customFormat="1" ht="16.5" customHeight="1">
      <c r="B186" s="37"/>
      <c r="C186" s="203" t="s">
        <v>337</v>
      </c>
      <c r="D186" s="203" t="s">
        <v>168</v>
      </c>
      <c r="E186" s="204" t="s">
        <v>2292</v>
      </c>
      <c r="F186" s="205" t="s">
        <v>2293</v>
      </c>
      <c r="G186" s="206" t="s">
        <v>171</v>
      </c>
      <c r="H186" s="207">
        <v>36.896000000000001</v>
      </c>
      <c r="I186" s="208"/>
      <c r="J186" s="209">
        <f>ROUND(I186*H186,2)</f>
        <v>0</v>
      </c>
      <c r="K186" s="205" t="s">
        <v>172</v>
      </c>
      <c r="L186" s="42"/>
      <c r="M186" s="210" t="s">
        <v>19</v>
      </c>
      <c r="N186" s="211" t="s">
        <v>43</v>
      </c>
      <c r="O186" s="78"/>
      <c r="P186" s="212">
        <f>O186*H186</f>
        <v>0</v>
      </c>
      <c r="Q186" s="212">
        <v>0</v>
      </c>
      <c r="R186" s="212">
        <f>Q186*H186</f>
        <v>0</v>
      </c>
      <c r="S186" s="212">
        <v>1.3999999999999999</v>
      </c>
      <c r="T186" s="213">
        <f>S186*H186</f>
        <v>51.654399999999995</v>
      </c>
      <c r="AR186" s="16" t="s">
        <v>173</v>
      </c>
      <c r="AT186" s="16" t="s">
        <v>168</v>
      </c>
      <c r="AU186" s="16" t="s">
        <v>82</v>
      </c>
      <c r="AY186" s="16" t="s">
        <v>166</v>
      </c>
      <c r="BE186" s="214">
        <f>IF(N186="základní",J186,0)</f>
        <v>0</v>
      </c>
      <c r="BF186" s="214">
        <f>IF(N186="snížená",J186,0)</f>
        <v>0</v>
      </c>
      <c r="BG186" s="214">
        <f>IF(N186="zákl. přenesená",J186,0)</f>
        <v>0</v>
      </c>
      <c r="BH186" s="214">
        <f>IF(N186="sníž. přenesená",J186,0)</f>
        <v>0</v>
      </c>
      <c r="BI186" s="214">
        <f>IF(N186="nulová",J186,0)</f>
        <v>0</v>
      </c>
      <c r="BJ186" s="16" t="s">
        <v>80</v>
      </c>
      <c r="BK186" s="214">
        <f>ROUND(I186*H186,2)</f>
        <v>0</v>
      </c>
      <c r="BL186" s="16" t="s">
        <v>173</v>
      </c>
      <c r="BM186" s="16" t="s">
        <v>2294</v>
      </c>
    </row>
    <row r="187" s="11" customFormat="1">
      <c r="B187" s="218"/>
      <c r="C187" s="219"/>
      <c r="D187" s="215" t="s">
        <v>177</v>
      </c>
      <c r="E187" s="220" t="s">
        <v>19</v>
      </c>
      <c r="F187" s="221" t="s">
        <v>2295</v>
      </c>
      <c r="G187" s="219"/>
      <c r="H187" s="222">
        <v>36.896000000000001</v>
      </c>
      <c r="I187" s="223"/>
      <c r="J187" s="219"/>
      <c r="K187" s="219"/>
      <c r="L187" s="224"/>
      <c r="M187" s="225"/>
      <c r="N187" s="226"/>
      <c r="O187" s="226"/>
      <c r="P187" s="226"/>
      <c r="Q187" s="226"/>
      <c r="R187" s="226"/>
      <c r="S187" s="226"/>
      <c r="T187" s="227"/>
      <c r="AT187" s="228" t="s">
        <v>177</v>
      </c>
      <c r="AU187" s="228" t="s">
        <v>82</v>
      </c>
      <c r="AV187" s="11" t="s">
        <v>82</v>
      </c>
      <c r="AW187" s="11" t="s">
        <v>33</v>
      </c>
      <c r="AX187" s="11" t="s">
        <v>72</v>
      </c>
      <c r="AY187" s="228" t="s">
        <v>166</v>
      </c>
    </row>
    <row r="188" s="13" customFormat="1">
      <c r="B188" s="240"/>
      <c r="C188" s="241"/>
      <c r="D188" s="215" t="s">
        <v>177</v>
      </c>
      <c r="E188" s="242" t="s">
        <v>19</v>
      </c>
      <c r="F188" s="243" t="s">
        <v>2288</v>
      </c>
      <c r="G188" s="241"/>
      <c r="H188" s="242" t="s">
        <v>19</v>
      </c>
      <c r="I188" s="244"/>
      <c r="J188" s="241"/>
      <c r="K188" s="241"/>
      <c r="L188" s="245"/>
      <c r="M188" s="246"/>
      <c r="N188" s="247"/>
      <c r="O188" s="247"/>
      <c r="P188" s="247"/>
      <c r="Q188" s="247"/>
      <c r="R188" s="247"/>
      <c r="S188" s="247"/>
      <c r="T188" s="248"/>
      <c r="AT188" s="249" t="s">
        <v>177</v>
      </c>
      <c r="AU188" s="249" t="s">
        <v>82</v>
      </c>
      <c r="AV188" s="13" t="s">
        <v>80</v>
      </c>
      <c r="AW188" s="13" t="s">
        <v>33</v>
      </c>
      <c r="AX188" s="13" t="s">
        <v>72</v>
      </c>
      <c r="AY188" s="249" t="s">
        <v>166</v>
      </c>
    </row>
    <row r="189" s="12" customFormat="1">
      <c r="B189" s="229"/>
      <c r="C189" s="230"/>
      <c r="D189" s="215" t="s">
        <v>177</v>
      </c>
      <c r="E189" s="231" t="s">
        <v>19</v>
      </c>
      <c r="F189" s="232" t="s">
        <v>179</v>
      </c>
      <c r="G189" s="230"/>
      <c r="H189" s="233">
        <v>36.896000000000001</v>
      </c>
      <c r="I189" s="234"/>
      <c r="J189" s="230"/>
      <c r="K189" s="230"/>
      <c r="L189" s="235"/>
      <c r="M189" s="236"/>
      <c r="N189" s="237"/>
      <c r="O189" s="237"/>
      <c r="P189" s="237"/>
      <c r="Q189" s="237"/>
      <c r="R189" s="237"/>
      <c r="S189" s="237"/>
      <c r="T189" s="238"/>
      <c r="AT189" s="239" t="s">
        <v>177</v>
      </c>
      <c r="AU189" s="239" t="s">
        <v>82</v>
      </c>
      <c r="AV189" s="12" t="s">
        <v>173</v>
      </c>
      <c r="AW189" s="12" t="s">
        <v>33</v>
      </c>
      <c r="AX189" s="12" t="s">
        <v>80</v>
      </c>
      <c r="AY189" s="239" t="s">
        <v>166</v>
      </c>
    </row>
    <row r="190" s="1" customFormat="1" ht="22.5" customHeight="1">
      <c r="B190" s="37"/>
      <c r="C190" s="203" t="s">
        <v>347</v>
      </c>
      <c r="D190" s="203" t="s">
        <v>168</v>
      </c>
      <c r="E190" s="204" t="s">
        <v>840</v>
      </c>
      <c r="F190" s="205" t="s">
        <v>841</v>
      </c>
      <c r="G190" s="206" t="s">
        <v>251</v>
      </c>
      <c r="H190" s="207">
        <v>9</v>
      </c>
      <c r="I190" s="208"/>
      <c r="J190" s="209">
        <f>ROUND(I190*H190,2)</f>
        <v>0</v>
      </c>
      <c r="K190" s="205" t="s">
        <v>172</v>
      </c>
      <c r="L190" s="42"/>
      <c r="M190" s="210" t="s">
        <v>19</v>
      </c>
      <c r="N190" s="211" t="s">
        <v>43</v>
      </c>
      <c r="O190" s="78"/>
      <c r="P190" s="212">
        <f>O190*H190</f>
        <v>0</v>
      </c>
      <c r="Q190" s="212">
        <v>0</v>
      </c>
      <c r="R190" s="212">
        <f>Q190*H190</f>
        <v>0</v>
      </c>
      <c r="S190" s="212">
        <v>0.025000000000000001</v>
      </c>
      <c r="T190" s="213">
        <f>S190*H190</f>
        <v>0.22500000000000001</v>
      </c>
      <c r="AR190" s="16" t="s">
        <v>173</v>
      </c>
      <c r="AT190" s="16" t="s">
        <v>168</v>
      </c>
      <c r="AU190" s="16" t="s">
        <v>82</v>
      </c>
      <c r="AY190" s="16" t="s">
        <v>166</v>
      </c>
      <c r="BE190" s="214">
        <f>IF(N190="základní",J190,0)</f>
        <v>0</v>
      </c>
      <c r="BF190" s="214">
        <f>IF(N190="snížená",J190,0)</f>
        <v>0</v>
      </c>
      <c r="BG190" s="214">
        <f>IF(N190="zákl. přenesená",J190,0)</f>
        <v>0</v>
      </c>
      <c r="BH190" s="214">
        <f>IF(N190="sníž. přenesená",J190,0)</f>
        <v>0</v>
      </c>
      <c r="BI190" s="214">
        <f>IF(N190="nulová",J190,0)</f>
        <v>0</v>
      </c>
      <c r="BJ190" s="16" t="s">
        <v>80</v>
      </c>
      <c r="BK190" s="214">
        <f>ROUND(I190*H190,2)</f>
        <v>0</v>
      </c>
      <c r="BL190" s="16" t="s">
        <v>173</v>
      </c>
      <c r="BM190" s="16" t="s">
        <v>2296</v>
      </c>
    </row>
    <row r="191" s="1" customFormat="1" ht="22.5" customHeight="1">
      <c r="B191" s="37"/>
      <c r="C191" s="203" t="s">
        <v>353</v>
      </c>
      <c r="D191" s="203" t="s">
        <v>168</v>
      </c>
      <c r="E191" s="204" t="s">
        <v>845</v>
      </c>
      <c r="F191" s="205" t="s">
        <v>846</v>
      </c>
      <c r="G191" s="206" t="s">
        <v>251</v>
      </c>
      <c r="H191" s="207">
        <v>8</v>
      </c>
      <c r="I191" s="208"/>
      <c r="J191" s="209">
        <f>ROUND(I191*H191,2)</f>
        <v>0</v>
      </c>
      <c r="K191" s="205" t="s">
        <v>172</v>
      </c>
      <c r="L191" s="42"/>
      <c r="M191" s="210" t="s">
        <v>19</v>
      </c>
      <c r="N191" s="211" t="s">
        <v>43</v>
      </c>
      <c r="O191" s="78"/>
      <c r="P191" s="212">
        <f>O191*H191</f>
        <v>0</v>
      </c>
      <c r="Q191" s="212">
        <v>0</v>
      </c>
      <c r="R191" s="212">
        <f>Q191*H191</f>
        <v>0</v>
      </c>
      <c r="S191" s="212">
        <v>0.053999999999999999</v>
      </c>
      <c r="T191" s="213">
        <f>S191*H191</f>
        <v>0.432</v>
      </c>
      <c r="AR191" s="16" t="s">
        <v>173</v>
      </c>
      <c r="AT191" s="16" t="s">
        <v>168</v>
      </c>
      <c r="AU191" s="16" t="s">
        <v>82</v>
      </c>
      <c r="AY191" s="16" t="s">
        <v>166</v>
      </c>
      <c r="BE191" s="214">
        <f>IF(N191="základní",J191,0)</f>
        <v>0</v>
      </c>
      <c r="BF191" s="214">
        <f>IF(N191="snížená",J191,0)</f>
        <v>0</v>
      </c>
      <c r="BG191" s="214">
        <f>IF(N191="zákl. přenesená",J191,0)</f>
        <v>0</v>
      </c>
      <c r="BH191" s="214">
        <f>IF(N191="sníž. přenesená",J191,0)</f>
        <v>0</v>
      </c>
      <c r="BI191" s="214">
        <f>IF(N191="nulová",J191,0)</f>
        <v>0</v>
      </c>
      <c r="BJ191" s="16" t="s">
        <v>80</v>
      </c>
      <c r="BK191" s="214">
        <f>ROUND(I191*H191,2)</f>
        <v>0</v>
      </c>
      <c r="BL191" s="16" t="s">
        <v>173</v>
      </c>
      <c r="BM191" s="16" t="s">
        <v>2297</v>
      </c>
    </row>
    <row r="192" s="1" customFormat="1" ht="16.5" customHeight="1">
      <c r="B192" s="37"/>
      <c r="C192" s="203" t="s">
        <v>358</v>
      </c>
      <c r="D192" s="203" t="s">
        <v>168</v>
      </c>
      <c r="E192" s="204" t="s">
        <v>2298</v>
      </c>
      <c r="F192" s="205" t="s">
        <v>2299</v>
      </c>
      <c r="G192" s="206" t="s">
        <v>251</v>
      </c>
      <c r="H192" s="207">
        <v>3</v>
      </c>
      <c r="I192" s="208"/>
      <c r="J192" s="209">
        <f>ROUND(I192*H192,2)</f>
        <v>0</v>
      </c>
      <c r="K192" s="205" t="s">
        <v>172</v>
      </c>
      <c r="L192" s="42"/>
      <c r="M192" s="210" t="s">
        <v>19</v>
      </c>
      <c r="N192" s="211" t="s">
        <v>43</v>
      </c>
      <c r="O192" s="78"/>
      <c r="P192" s="212">
        <f>O192*H192</f>
        <v>0</v>
      </c>
      <c r="Q192" s="212">
        <v>0</v>
      </c>
      <c r="R192" s="212">
        <f>Q192*H192</f>
        <v>0</v>
      </c>
      <c r="S192" s="212">
        <v>0.119</v>
      </c>
      <c r="T192" s="213">
        <f>S192*H192</f>
        <v>0.35699999999999998</v>
      </c>
      <c r="AR192" s="16" t="s">
        <v>173</v>
      </c>
      <c r="AT192" s="16" t="s">
        <v>168</v>
      </c>
      <c r="AU192" s="16" t="s">
        <v>82</v>
      </c>
      <c r="AY192" s="16" t="s">
        <v>166</v>
      </c>
      <c r="BE192" s="214">
        <f>IF(N192="základní",J192,0)</f>
        <v>0</v>
      </c>
      <c r="BF192" s="214">
        <f>IF(N192="snížená",J192,0)</f>
        <v>0</v>
      </c>
      <c r="BG192" s="214">
        <f>IF(N192="zákl. přenesená",J192,0)</f>
        <v>0</v>
      </c>
      <c r="BH192" s="214">
        <f>IF(N192="sníž. přenesená",J192,0)</f>
        <v>0</v>
      </c>
      <c r="BI192" s="214">
        <f>IF(N192="nulová",J192,0)</f>
        <v>0</v>
      </c>
      <c r="BJ192" s="16" t="s">
        <v>80</v>
      </c>
      <c r="BK192" s="214">
        <f>ROUND(I192*H192,2)</f>
        <v>0</v>
      </c>
      <c r="BL192" s="16" t="s">
        <v>173</v>
      </c>
      <c r="BM192" s="16" t="s">
        <v>2300</v>
      </c>
    </row>
    <row r="193" s="11" customFormat="1">
      <c r="B193" s="218"/>
      <c r="C193" s="219"/>
      <c r="D193" s="215" t="s">
        <v>177</v>
      </c>
      <c r="E193" s="220" t="s">
        <v>19</v>
      </c>
      <c r="F193" s="221" t="s">
        <v>186</v>
      </c>
      <c r="G193" s="219"/>
      <c r="H193" s="222">
        <v>3</v>
      </c>
      <c r="I193" s="223"/>
      <c r="J193" s="219"/>
      <c r="K193" s="219"/>
      <c r="L193" s="224"/>
      <c r="M193" s="225"/>
      <c r="N193" s="226"/>
      <c r="O193" s="226"/>
      <c r="P193" s="226"/>
      <c r="Q193" s="226"/>
      <c r="R193" s="226"/>
      <c r="S193" s="226"/>
      <c r="T193" s="227"/>
      <c r="AT193" s="228" t="s">
        <v>177</v>
      </c>
      <c r="AU193" s="228" t="s">
        <v>82</v>
      </c>
      <c r="AV193" s="11" t="s">
        <v>82</v>
      </c>
      <c r="AW193" s="11" t="s">
        <v>33</v>
      </c>
      <c r="AX193" s="11" t="s">
        <v>72</v>
      </c>
      <c r="AY193" s="228" t="s">
        <v>166</v>
      </c>
    </row>
    <row r="194" s="13" customFormat="1">
      <c r="B194" s="240"/>
      <c r="C194" s="241"/>
      <c r="D194" s="215" t="s">
        <v>177</v>
      </c>
      <c r="E194" s="242" t="s">
        <v>19</v>
      </c>
      <c r="F194" s="243" t="s">
        <v>2301</v>
      </c>
      <c r="G194" s="241"/>
      <c r="H194" s="242" t="s">
        <v>19</v>
      </c>
      <c r="I194" s="244"/>
      <c r="J194" s="241"/>
      <c r="K194" s="241"/>
      <c r="L194" s="245"/>
      <c r="M194" s="246"/>
      <c r="N194" s="247"/>
      <c r="O194" s="247"/>
      <c r="P194" s="247"/>
      <c r="Q194" s="247"/>
      <c r="R194" s="247"/>
      <c r="S194" s="247"/>
      <c r="T194" s="248"/>
      <c r="AT194" s="249" t="s">
        <v>177</v>
      </c>
      <c r="AU194" s="249" t="s">
        <v>82</v>
      </c>
      <c r="AV194" s="13" t="s">
        <v>80</v>
      </c>
      <c r="AW194" s="13" t="s">
        <v>33</v>
      </c>
      <c r="AX194" s="13" t="s">
        <v>72</v>
      </c>
      <c r="AY194" s="249" t="s">
        <v>166</v>
      </c>
    </row>
    <row r="195" s="12" customFormat="1">
      <c r="B195" s="229"/>
      <c r="C195" s="230"/>
      <c r="D195" s="215" t="s">
        <v>177</v>
      </c>
      <c r="E195" s="231" t="s">
        <v>19</v>
      </c>
      <c r="F195" s="232" t="s">
        <v>179</v>
      </c>
      <c r="G195" s="230"/>
      <c r="H195" s="233">
        <v>3</v>
      </c>
      <c r="I195" s="234"/>
      <c r="J195" s="230"/>
      <c r="K195" s="230"/>
      <c r="L195" s="235"/>
      <c r="M195" s="236"/>
      <c r="N195" s="237"/>
      <c r="O195" s="237"/>
      <c r="P195" s="237"/>
      <c r="Q195" s="237"/>
      <c r="R195" s="237"/>
      <c r="S195" s="237"/>
      <c r="T195" s="238"/>
      <c r="AT195" s="239" t="s">
        <v>177</v>
      </c>
      <c r="AU195" s="239" t="s">
        <v>82</v>
      </c>
      <c r="AV195" s="12" t="s">
        <v>173</v>
      </c>
      <c r="AW195" s="12" t="s">
        <v>33</v>
      </c>
      <c r="AX195" s="12" t="s">
        <v>80</v>
      </c>
      <c r="AY195" s="239" t="s">
        <v>166</v>
      </c>
    </row>
    <row r="196" s="1" customFormat="1" ht="22.5" customHeight="1">
      <c r="B196" s="37"/>
      <c r="C196" s="203" t="s">
        <v>363</v>
      </c>
      <c r="D196" s="203" t="s">
        <v>168</v>
      </c>
      <c r="E196" s="204" t="s">
        <v>2302</v>
      </c>
      <c r="F196" s="205" t="s">
        <v>2303</v>
      </c>
      <c r="G196" s="206" t="s">
        <v>251</v>
      </c>
      <c r="H196" s="207">
        <v>16</v>
      </c>
      <c r="I196" s="208"/>
      <c r="J196" s="209">
        <f>ROUND(I196*H196,2)</f>
        <v>0</v>
      </c>
      <c r="K196" s="205" t="s">
        <v>172</v>
      </c>
      <c r="L196" s="42"/>
      <c r="M196" s="210" t="s">
        <v>19</v>
      </c>
      <c r="N196" s="211" t="s">
        <v>43</v>
      </c>
      <c r="O196" s="78"/>
      <c r="P196" s="212">
        <f>O196*H196</f>
        <v>0</v>
      </c>
      <c r="Q196" s="212">
        <v>0</v>
      </c>
      <c r="R196" s="212">
        <f>Q196*H196</f>
        <v>0</v>
      </c>
      <c r="S196" s="212">
        <v>0.032000000000000001</v>
      </c>
      <c r="T196" s="213">
        <f>S196*H196</f>
        <v>0.51200000000000001</v>
      </c>
      <c r="AR196" s="16" t="s">
        <v>173</v>
      </c>
      <c r="AT196" s="16" t="s">
        <v>168</v>
      </c>
      <c r="AU196" s="16" t="s">
        <v>82</v>
      </c>
      <c r="AY196" s="16" t="s">
        <v>166</v>
      </c>
      <c r="BE196" s="214">
        <f>IF(N196="základní",J196,0)</f>
        <v>0</v>
      </c>
      <c r="BF196" s="214">
        <f>IF(N196="snížená",J196,0)</f>
        <v>0</v>
      </c>
      <c r="BG196" s="214">
        <f>IF(N196="zákl. přenesená",J196,0)</f>
        <v>0</v>
      </c>
      <c r="BH196" s="214">
        <f>IF(N196="sníž. přenesená",J196,0)</f>
        <v>0</v>
      </c>
      <c r="BI196" s="214">
        <f>IF(N196="nulová",J196,0)</f>
        <v>0</v>
      </c>
      <c r="BJ196" s="16" t="s">
        <v>80</v>
      </c>
      <c r="BK196" s="214">
        <f>ROUND(I196*H196,2)</f>
        <v>0</v>
      </c>
      <c r="BL196" s="16" t="s">
        <v>173</v>
      </c>
      <c r="BM196" s="16" t="s">
        <v>2304</v>
      </c>
    </row>
    <row r="197" s="1" customFormat="1" ht="22.5" customHeight="1">
      <c r="B197" s="37"/>
      <c r="C197" s="203" t="s">
        <v>369</v>
      </c>
      <c r="D197" s="203" t="s">
        <v>168</v>
      </c>
      <c r="E197" s="204" t="s">
        <v>2305</v>
      </c>
      <c r="F197" s="205" t="s">
        <v>2306</v>
      </c>
      <c r="G197" s="206" t="s">
        <v>171</v>
      </c>
      <c r="H197" s="207">
        <v>13.836</v>
      </c>
      <c r="I197" s="208"/>
      <c r="J197" s="209">
        <f>ROUND(I197*H197,2)</f>
        <v>0</v>
      </c>
      <c r="K197" s="205" t="s">
        <v>172</v>
      </c>
      <c r="L197" s="42"/>
      <c r="M197" s="210" t="s">
        <v>19</v>
      </c>
      <c r="N197" s="211" t="s">
        <v>43</v>
      </c>
      <c r="O197" s="78"/>
      <c r="P197" s="212">
        <f>O197*H197</f>
        <v>0</v>
      </c>
      <c r="Q197" s="212">
        <v>0</v>
      </c>
      <c r="R197" s="212">
        <f>Q197*H197</f>
        <v>0</v>
      </c>
      <c r="S197" s="212">
        <v>2.3999999999999999</v>
      </c>
      <c r="T197" s="213">
        <f>S197*H197</f>
        <v>33.206400000000002</v>
      </c>
      <c r="AR197" s="16" t="s">
        <v>173</v>
      </c>
      <c r="AT197" s="16" t="s">
        <v>168</v>
      </c>
      <c r="AU197" s="16" t="s">
        <v>82</v>
      </c>
      <c r="AY197" s="16" t="s">
        <v>166</v>
      </c>
      <c r="BE197" s="214">
        <f>IF(N197="základní",J197,0)</f>
        <v>0</v>
      </c>
      <c r="BF197" s="214">
        <f>IF(N197="snížená",J197,0)</f>
        <v>0</v>
      </c>
      <c r="BG197" s="214">
        <f>IF(N197="zákl. přenesená",J197,0)</f>
        <v>0</v>
      </c>
      <c r="BH197" s="214">
        <f>IF(N197="sníž. přenesená",J197,0)</f>
        <v>0</v>
      </c>
      <c r="BI197" s="214">
        <f>IF(N197="nulová",J197,0)</f>
        <v>0</v>
      </c>
      <c r="BJ197" s="16" t="s">
        <v>80</v>
      </c>
      <c r="BK197" s="214">
        <f>ROUND(I197*H197,2)</f>
        <v>0</v>
      </c>
      <c r="BL197" s="16" t="s">
        <v>173</v>
      </c>
      <c r="BM197" s="16" t="s">
        <v>2307</v>
      </c>
    </row>
    <row r="198" s="13" customFormat="1">
      <c r="B198" s="240"/>
      <c r="C198" s="241"/>
      <c r="D198" s="215" t="s">
        <v>177</v>
      </c>
      <c r="E198" s="242" t="s">
        <v>19</v>
      </c>
      <c r="F198" s="243" t="s">
        <v>2288</v>
      </c>
      <c r="G198" s="241"/>
      <c r="H198" s="242" t="s">
        <v>19</v>
      </c>
      <c r="I198" s="244"/>
      <c r="J198" s="241"/>
      <c r="K198" s="241"/>
      <c r="L198" s="245"/>
      <c r="M198" s="246"/>
      <c r="N198" s="247"/>
      <c r="O198" s="247"/>
      <c r="P198" s="247"/>
      <c r="Q198" s="247"/>
      <c r="R198" s="247"/>
      <c r="S198" s="247"/>
      <c r="T198" s="248"/>
      <c r="AT198" s="249" t="s">
        <v>177</v>
      </c>
      <c r="AU198" s="249" t="s">
        <v>82</v>
      </c>
      <c r="AV198" s="13" t="s">
        <v>80</v>
      </c>
      <c r="AW198" s="13" t="s">
        <v>33</v>
      </c>
      <c r="AX198" s="13" t="s">
        <v>72</v>
      </c>
      <c r="AY198" s="249" t="s">
        <v>166</v>
      </c>
    </row>
    <row r="199" s="11" customFormat="1">
      <c r="B199" s="218"/>
      <c r="C199" s="219"/>
      <c r="D199" s="215" t="s">
        <v>177</v>
      </c>
      <c r="E199" s="220" t="s">
        <v>19</v>
      </c>
      <c r="F199" s="221" t="s">
        <v>2308</v>
      </c>
      <c r="G199" s="219"/>
      <c r="H199" s="222">
        <v>1.44</v>
      </c>
      <c r="I199" s="223"/>
      <c r="J199" s="219"/>
      <c r="K199" s="219"/>
      <c r="L199" s="224"/>
      <c r="M199" s="225"/>
      <c r="N199" s="226"/>
      <c r="O199" s="226"/>
      <c r="P199" s="226"/>
      <c r="Q199" s="226"/>
      <c r="R199" s="226"/>
      <c r="S199" s="226"/>
      <c r="T199" s="227"/>
      <c r="AT199" s="228" t="s">
        <v>177</v>
      </c>
      <c r="AU199" s="228" t="s">
        <v>82</v>
      </c>
      <c r="AV199" s="11" t="s">
        <v>82</v>
      </c>
      <c r="AW199" s="11" t="s">
        <v>33</v>
      </c>
      <c r="AX199" s="11" t="s">
        <v>72</v>
      </c>
      <c r="AY199" s="228" t="s">
        <v>166</v>
      </c>
    </row>
    <row r="200" s="11" customFormat="1">
      <c r="B200" s="218"/>
      <c r="C200" s="219"/>
      <c r="D200" s="215" t="s">
        <v>177</v>
      </c>
      <c r="E200" s="220" t="s">
        <v>19</v>
      </c>
      <c r="F200" s="221" t="s">
        <v>2309</v>
      </c>
      <c r="G200" s="219"/>
      <c r="H200" s="222">
        <v>6.024</v>
      </c>
      <c r="I200" s="223"/>
      <c r="J200" s="219"/>
      <c r="K200" s="219"/>
      <c r="L200" s="224"/>
      <c r="M200" s="225"/>
      <c r="N200" s="226"/>
      <c r="O200" s="226"/>
      <c r="P200" s="226"/>
      <c r="Q200" s="226"/>
      <c r="R200" s="226"/>
      <c r="S200" s="226"/>
      <c r="T200" s="227"/>
      <c r="AT200" s="228" t="s">
        <v>177</v>
      </c>
      <c r="AU200" s="228" t="s">
        <v>82</v>
      </c>
      <c r="AV200" s="11" t="s">
        <v>82</v>
      </c>
      <c r="AW200" s="11" t="s">
        <v>33</v>
      </c>
      <c r="AX200" s="11" t="s">
        <v>72</v>
      </c>
      <c r="AY200" s="228" t="s">
        <v>166</v>
      </c>
    </row>
    <row r="201" s="13" customFormat="1">
      <c r="B201" s="240"/>
      <c r="C201" s="241"/>
      <c r="D201" s="215" t="s">
        <v>177</v>
      </c>
      <c r="E201" s="242" t="s">
        <v>19</v>
      </c>
      <c r="F201" s="243" t="s">
        <v>539</v>
      </c>
      <c r="G201" s="241"/>
      <c r="H201" s="242" t="s">
        <v>19</v>
      </c>
      <c r="I201" s="244"/>
      <c r="J201" s="241"/>
      <c r="K201" s="241"/>
      <c r="L201" s="245"/>
      <c r="M201" s="246"/>
      <c r="N201" s="247"/>
      <c r="O201" s="247"/>
      <c r="P201" s="247"/>
      <c r="Q201" s="247"/>
      <c r="R201" s="247"/>
      <c r="S201" s="247"/>
      <c r="T201" s="248"/>
      <c r="AT201" s="249" t="s">
        <v>177</v>
      </c>
      <c r="AU201" s="249" t="s">
        <v>82</v>
      </c>
      <c r="AV201" s="13" t="s">
        <v>80</v>
      </c>
      <c r="AW201" s="13" t="s">
        <v>33</v>
      </c>
      <c r="AX201" s="13" t="s">
        <v>72</v>
      </c>
      <c r="AY201" s="249" t="s">
        <v>166</v>
      </c>
    </row>
    <row r="202" s="11" customFormat="1">
      <c r="B202" s="218"/>
      <c r="C202" s="219"/>
      <c r="D202" s="215" t="s">
        <v>177</v>
      </c>
      <c r="E202" s="220" t="s">
        <v>19</v>
      </c>
      <c r="F202" s="221" t="s">
        <v>2310</v>
      </c>
      <c r="G202" s="219"/>
      <c r="H202" s="222">
        <v>6.3719999999999999</v>
      </c>
      <c r="I202" s="223"/>
      <c r="J202" s="219"/>
      <c r="K202" s="219"/>
      <c r="L202" s="224"/>
      <c r="M202" s="225"/>
      <c r="N202" s="226"/>
      <c r="O202" s="226"/>
      <c r="P202" s="226"/>
      <c r="Q202" s="226"/>
      <c r="R202" s="226"/>
      <c r="S202" s="226"/>
      <c r="T202" s="227"/>
      <c r="AT202" s="228" t="s">
        <v>177</v>
      </c>
      <c r="AU202" s="228" t="s">
        <v>82</v>
      </c>
      <c r="AV202" s="11" t="s">
        <v>82</v>
      </c>
      <c r="AW202" s="11" t="s">
        <v>33</v>
      </c>
      <c r="AX202" s="11" t="s">
        <v>72</v>
      </c>
      <c r="AY202" s="228" t="s">
        <v>166</v>
      </c>
    </row>
    <row r="203" s="13" customFormat="1">
      <c r="B203" s="240"/>
      <c r="C203" s="241"/>
      <c r="D203" s="215" t="s">
        <v>177</v>
      </c>
      <c r="E203" s="242" t="s">
        <v>19</v>
      </c>
      <c r="F203" s="243" t="s">
        <v>875</v>
      </c>
      <c r="G203" s="241"/>
      <c r="H203" s="242" t="s">
        <v>19</v>
      </c>
      <c r="I203" s="244"/>
      <c r="J203" s="241"/>
      <c r="K203" s="241"/>
      <c r="L203" s="245"/>
      <c r="M203" s="246"/>
      <c r="N203" s="247"/>
      <c r="O203" s="247"/>
      <c r="P203" s="247"/>
      <c r="Q203" s="247"/>
      <c r="R203" s="247"/>
      <c r="S203" s="247"/>
      <c r="T203" s="248"/>
      <c r="AT203" s="249" t="s">
        <v>177</v>
      </c>
      <c r="AU203" s="249" t="s">
        <v>82</v>
      </c>
      <c r="AV203" s="13" t="s">
        <v>80</v>
      </c>
      <c r="AW203" s="13" t="s">
        <v>33</v>
      </c>
      <c r="AX203" s="13" t="s">
        <v>72</v>
      </c>
      <c r="AY203" s="249" t="s">
        <v>166</v>
      </c>
    </row>
    <row r="204" s="12" customFormat="1">
      <c r="B204" s="229"/>
      <c r="C204" s="230"/>
      <c r="D204" s="215" t="s">
        <v>177</v>
      </c>
      <c r="E204" s="231" t="s">
        <v>19</v>
      </c>
      <c r="F204" s="232" t="s">
        <v>179</v>
      </c>
      <c r="G204" s="230"/>
      <c r="H204" s="233">
        <v>13.836</v>
      </c>
      <c r="I204" s="234"/>
      <c r="J204" s="230"/>
      <c r="K204" s="230"/>
      <c r="L204" s="235"/>
      <c r="M204" s="236"/>
      <c r="N204" s="237"/>
      <c r="O204" s="237"/>
      <c r="P204" s="237"/>
      <c r="Q204" s="237"/>
      <c r="R204" s="237"/>
      <c r="S204" s="237"/>
      <c r="T204" s="238"/>
      <c r="AT204" s="239" t="s">
        <v>177</v>
      </c>
      <c r="AU204" s="239" t="s">
        <v>82</v>
      </c>
      <c r="AV204" s="12" t="s">
        <v>173</v>
      </c>
      <c r="AW204" s="12" t="s">
        <v>33</v>
      </c>
      <c r="AX204" s="12" t="s">
        <v>80</v>
      </c>
      <c r="AY204" s="239" t="s">
        <v>166</v>
      </c>
    </row>
    <row r="205" s="1" customFormat="1" ht="16.5" customHeight="1">
      <c r="B205" s="37"/>
      <c r="C205" s="203" t="s">
        <v>376</v>
      </c>
      <c r="D205" s="203" t="s">
        <v>168</v>
      </c>
      <c r="E205" s="204" t="s">
        <v>2311</v>
      </c>
      <c r="F205" s="205" t="s">
        <v>2312</v>
      </c>
      <c r="G205" s="206" t="s">
        <v>350</v>
      </c>
      <c r="H205" s="207">
        <v>20.800000000000001</v>
      </c>
      <c r="I205" s="208"/>
      <c r="J205" s="209">
        <f>ROUND(I205*H205,2)</f>
        <v>0</v>
      </c>
      <c r="K205" s="205" t="s">
        <v>172</v>
      </c>
      <c r="L205" s="42"/>
      <c r="M205" s="210" t="s">
        <v>19</v>
      </c>
      <c r="N205" s="211" t="s">
        <v>43</v>
      </c>
      <c r="O205" s="78"/>
      <c r="P205" s="212">
        <f>O205*H205</f>
        <v>0</v>
      </c>
      <c r="Q205" s="212">
        <v>0</v>
      </c>
      <c r="R205" s="212">
        <f>Q205*H205</f>
        <v>0</v>
      </c>
      <c r="S205" s="212">
        <v>0.017999999999999999</v>
      </c>
      <c r="T205" s="213">
        <f>S205*H205</f>
        <v>0.37440000000000001</v>
      </c>
      <c r="AR205" s="16" t="s">
        <v>173</v>
      </c>
      <c r="AT205" s="16" t="s">
        <v>168</v>
      </c>
      <c r="AU205" s="16" t="s">
        <v>82</v>
      </c>
      <c r="AY205" s="16" t="s">
        <v>166</v>
      </c>
      <c r="BE205" s="214">
        <f>IF(N205="základní",J205,0)</f>
        <v>0</v>
      </c>
      <c r="BF205" s="214">
        <f>IF(N205="snížená",J205,0)</f>
        <v>0</v>
      </c>
      <c r="BG205" s="214">
        <f>IF(N205="zákl. přenesená",J205,0)</f>
        <v>0</v>
      </c>
      <c r="BH205" s="214">
        <f>IF(N205="sníž. přenesená",J205,0)</f>
        <v>0</v>
      </c>
      <c r="BI205" s="214">
        <f>IF(N205="nulová",J205,0)</f>
        <v>0</v>
      </c>
      <c r="BJ205" s="16" t="s">
        <v>80</v>
      </c>
      <c r="BK205" s="214">
        <f>ROUND(I205*H205,2)</f>
        <v>0</v>
      </c>
      <c r="BL205" s="16" t="s">
        <v>173</v>
      </c>
      <c r="BM205" s="16" t="s">
        <v>2313</v>
      </c>
    </row>
    <row r="206" s="11" customFormat="1">
      <c r="B206" s="218"/>
      <c r="C206" s="219"/>
      <c r="D206" s="215" t="s">
        <v>177</v>
      </c>
      <c r="E206" s="220" t="s">
        <v>19</v>
      </c>
      <c r="F206" s="221" t="s">
        <v>2314</v>
      </c>
      <c r="G206" s="219"/>
      <c r="H206" s="222">
        <v>20.800000000000001</v>
      </c>
      <c r="I206" s="223"/>
      <c r="J206" s="219"/>
      <c r="K206" s="219"/>
      <c r="L206" s="224"/>
      <c r="M206" s="225"/>
      <c r="N206" s="226"/>
      <c r="O206" s="226"/>
      <c r="P206" s="226"/>
      <c r="Q206" s="226"/>
      <c r="R206" s="226"/>
      <c r="S206" s="226"/>
      <c r="T206" s="227"/>
      <c r="AT206" s="228" t="s">
        <v>177</v>
      </c>
      <c r="AU206" s="228" t="s">
        <v>82</v>
      </c>
      <c r="AV206" s="11" t="s">
        <v>82</v>
      </c>
      <c r="AW206" s="11" t="s">
        <v>33</v>
      </c>
      <c r="AX206" s="11" t="s">
        <v>72</v>
      </c>
      <c r="AY206" s="228" t="s">
        <v>166</v>
      </c>
    </row>
    <row r="207" s="12" customFormat="1">
      <c r="B207" s="229"/>
      <c r="C207" s="230"/>
      <c r="D207" s="215" t="s">
        <v>177</v>
      </c>
      <c r="E207" s="231" t="s">
        <v>19</v>
      </c>
      <c r="F207" s="232" t="s">
        <v>179</v>
      </c>
      <c r="G207" s="230"/>
      <c r="H207" s="233">
        <v>20.800000000000001</v>
      </c>
      <c r="I207" s="234"/>
      <c r="J207" s="230"/>
      <c r="K207" s="230"/>
      <c r="L207" s="235"/>
      <c r="M207" s="236"/>
      <c r="N207" s="237"/>
      <c r="O207" s="237"/>
      <c r="P207" s="237"/>
      <c r="Q207" s="237"/>
      <c r="R207" s="237"/>
      <c r="S207" s="237"/>
      <c r="T207" s="238"/>
      <c r="AT207" s="239" t="s">
        <v>177</v>
      </c>
      <c r="AU207" s="239" t="s">
        <v>82</v>
      </c>
      <c r="AV207" s="12" t="s">
        <v>173</v>
      </c>
      <c r="AW207" s="12" t="s">
        <v>33</v>
      </c>
      <c r="AX207" s="12" t="s">
        <v>80</v>
      </c>
      <c r="AY207" s="239" t="s">
        <v>166</v>
      </c>
    </row>
    <row r="208" s="10" customFormat="1" ht="22.8" customHeight="1">
      <c r="B208" s="187"/>
      <c r="C208" s="188"/>
      <c r="D208" s="189" t="s">
        <v>71</v>
      </c>
      <c r="E208" s="201" t="s">
        <v>1011</v>
      </c>
      <c r="F208" s="201" t="s">
        <v>1012</v>
      </c>
      <c r="G208" s="188"/>
      <c r="H208" s="188"/>
      <c r="I208" s="191"/>
      <c r="J208" s="202">
        <f>BK208</f>
        <v>0</v>
      </c>
      <c r="K208" s="188"/>
      <c r="L208" s="193"/>
      <c r="M208" s="194"/>
      <c r="N208" s="195"/>
      <c r="O208" s="195"/>
      <c r="P208" s="196">
        <f>SUM(P209:P232)</f>
        <v>0</v>
      </c>
      <c r="Q208" s="195"/>
      <c r="R208" s="196">
        <f>SUM(R209:R232)</f>
        <v>0</v>
      </c>
      <c r="S208" s="195"/>
      <c r="T208" s="197">
        <f>SUM(T209:T232)</f>
        <v>0</v>
      </c>
      <c r="AR208" s="198" t="s">
        <v>80</v>
      </c>
      <c r="AT208" s="199" t="s">
        <v>71</v>
      </c>
      <c r="AU208" s="199" t="s">
        <v>80</v>
      </c>
      <c r="AY208" s="198" t="s">
        <v>166</v>
      </c>
      <c r="BK208" s="200">
        <f>SUM(BK209:BK232)</f>
        <v>0</v>
      </c>
    </row>
    <row r="209" s="1" customFormat="1" ht="22.5" customHeight="1">
      <c r="B209" s="37"/>
      <c r="C209" s="203" t="s">
        <v>382</v>
      </c>
      <c r="D209" s="203" t="s">
        <v>168</v>
      </c>
      <c r="E209" s="204" t="s">
        <v>2315</v>
      </c>
      <c r="F209" s="205" t="s">
        <v>2316</v>
      </c>
      <c r="G209" s="206" t="s">
        <v>221</v>
      </c>
      <c r="H209" s="207">
        <v>122.07899999999999</v>
      </c>
      <c r="I209" s="208"/>
      <c r="J209" s="209">
        <f>ROUND(I209*H209,2)</f>
        <v>0</v>
      </c>
      <c r="K209" s="205" t="s">
        <v>172</v>
      </c>
      <c r="L209" s="42"/>
      <c r="M209" s="210" t="s">
        <v>19</v>
      </c>
      <c r="N209" s="211" t="s">
        <v>43</v>
      </c>
      <c r="O209" s="78"/>
      <c r="P209" s="212">
        <f>O209*H209</f>
        <v>0</v>
      </c>
      <c r="Q209" s="212">
        <v>0</v>
      </c>
      <c r="R209" s="212">
        <f>Q209*H209</f>
        <v>0</v>
      </c>
      <c r="S209" s="212">
        <v>0</v>
      </c>
      <c r="T209" s="213">
        <f>S209*H209</f>
        <v>0</v>
      </c>
      <c r="AR209" s="16" t="s">
        <v>173</v>
      </c>
      <c r="AT209" s="16" t="s">
        <v>168</v>
      </c>
      <c r="AU209" s="16" t="s">
        <v>82</v>
      </c>
      <c r="AY209" s="16" t="s">
        <v>166</v>
      </c>
      <c r="BE209" s="214">
        <f>IF(N209="základní",J209,0)</f>
        <v>0</v>
      </c>
      <c r="BF209" s="214">
        <f>IF(N209="snížená",J209,0)</f>
        <v>0</v>
      </c>
      <c r="BG209" s="214">
        <f>IF(N209="zákl. přenesená",J209,0)</f>
        <v>0</v>
      </c>
      <c r="BH209" s="214">
        <f>IF(N209="sníž. přenesená",J209,0)</f>
        <v>0</v>
      </c>
      <c r="BI209" s="214">
        <f>IF(N209="nulová",J209,0)</f>
        <v>0</v>
      </c>
      <c r="BJ209" s="16" t="s">
        <v>80</v>
      </c>
      <c r="BK209" s="214">
        <f>ROUND(I209*H209,2)</f>
        <v>0</v>
      </c>
      <c r="BL209" s="16" t="s">
        <v>173</v>
      </c>
      <c r="BM209" s="16" t="s">
        <v>2317</v>
      </c>
    </row>
    <row r="210" s="1" customFormat="1">
      <c r="B210" s="37"/>
      <c r="C210" s="38"/>
      <c r="D210" s="215" t="s">
        <v>175</v>
      </c>
      <c r="E210" s="38"/>
      <c r="F210" s="216" t="s">
        <v>1017</v>
      </c>
      <c r="G210" s="38"/>
      <c r="H210" s="38"/>
      <c r="I210" s="129"/>
      <c r="J210" s="38"/>
      <c r="K210" s="38"/>
      <c r="L210" s="42"/>
      <c r="M210" s="217"/>
      <c r="N210" s="78"/>
      <c r="O210" s="78"/>
      <c r="P210" s="78"/>
      <c r="Q210" s="78"/>
      <c r="R210" s="78"/>
      <c r="S210" s="78"/>
      <c r="T210" s="79"/>
      <c r="AT210" s="16" t="s">
        <v>175</v>
      </c>
      <c r="AU210" s="16" t="s">
        <v>82</v>
      </c>
    </row>
    <row r="211" s="1" customFormat="1" ht="16.5" customHeight="1">
      <c r="B211" s="37"/>
      <c r="C211" s="203" t="s">
        <v>391</v>
      </c>
      <c r="D211" s="203" t="s">
        <v>168</v>
      </c>
      <c r="E211" s="204" t="s">
        <v>1019</v>
      </c>
      <c r="F211" s="205" t="s">
        <v>1020</v>
      </c>
      <c r="G211" s="206" t="s">
        <v>221</v>
      </c>
      <c r="H211" s="207">
        <v>122.07899999999999</v>
      </c>
      <c r="I211" s="208"/>
      <c r="J211" s="209">
        <f>ROUND(I211*H211,2)</f>
        <v>0</v>
      </c>
      <c r="K211" s="205" t="s">
        <v>172</v>
      </c>
      <c r="L211" s="42"/>
      <c r="M211" s="210" t="s">
        <v>19</v>
      </c>
      <c r="N211" s="211" t="s">
        <v>43</v>
      </c>
      <c r="O211" s="78"/>
      <c r="P211" s="212">
        <f>O211*H211</f>
        <v>0</v>
      </c>
      <c r="Q211" s="212">
        <v>0</v>
      </c>
      <c r="R211" s="212">
        <f>Q211*H211</f>
        <v>0</v>
      </c>
      <c r="S211" s="212">
        <v>0</v>
      </c>
      <c r="T211" s="213">
        <f>S211*H211</f>
        <v>0</v>
      </c>
      <c r="AR211" s="16" t="s">
        <v>173</v>
      </c>
      <c r="AT211" s="16" t="s">
        <v>168</v>
      </c>
      <c r="AU211" s="16" t="s">
        <v>82</v>
      </c>
      <c r="AY211" s="16" t="s">
        <v>166</v>
      </c>
      <c r="BE211" s="214">
        <f>IF(N211="základní",J211,0)</f>
        <v>0</v>
      </c>
      <c r="BF211" s="214">
        <f>IF(N211="snížená",J211,0)</f>
        <v>0</v>
      </c>
      <c r="BG211" s="214">
        <f>IF(N211="zákl. přenesená",J211,0)</f>
        <v>0</v>
      </c>
      <c r="BH211" s="214">
        <f>IF(N211="sníž. přenesená",J211,0)</f>
        <v>0</v>
      </c>
      <c r="BI211" s="214">
        <f>IF(N211="nulová",J211,0)</f>
        <v>0</v>
      </c>
      <c r="BJ211" s="16" t="s">
        <v>80</v>
      </c>
      <c r="BK211" s="214">
        <f>ROUND(I211*H211,2)</f>
        <v>0</v>
      </c>
      <c r="BL211" s="16" t="s">
        <v>173</v>
      </c>
      <c r="BM211" s="16" t="s">
        <v>2318</v>
      </c>
    </row>
    <row r="212" s="1" customFormat="1">
      <c r="B212" s="37"/>
      <c r="C212" s="38"/>
      <c r="D212" s="215" t="s">
        <v>175</v>
      </c>
      <c r="E212" s="38"/>
      <c r="F212" s="216" t="s">
        <v>1022</v>
      </c>
      <c r="G212" s="38"/>
      <c r="H212" s="38"/>
      <c r="I212" s="129"/>
      <c r="J212" s="38"/>
      <c r="K212" s="38"/>
      <c r="L212" s="42"/>
      <c r="M212" s="217"/>
      <c r="N212" s="78"/>
      <c r="O212" s="78"/>
      <c r="P212" s="78"/>
      <c r="Q212" s="78"/>
      <c r="R212" s="78"/>
      <c r="S212" s="78"/>
      <c r="T212" s="79"/>
      <c r="AT212" s="16" t="s">
        <v>175</v>
      </c>
      <c r="AU212" s="16" t="s">
        <v>82</v>
      </c>
    </row>
    <row r="213" s="1" customFormat="1" ht="22.5" customHeight="1">
      <c r="B213" s="37"/>
      <c r="C213" s="203" t="s">
        <v>402</v>
      </c>
      <c r="D213" s="203" t="s">
        <v>168</v>
      </c>
      <c r="E213" s="204" t="s">
        <v>1024</v>
      </c>
      <c r="F213" s="205" t="s">
        <v>1025</v>
      </c>
      <c r="G213" s="206" t="s">
        <v>221</v>
      </c>
      <c r="H213" s="207">
        <v>1709.106</v>
      </c>
      <c r="I213" s="208"/>
      <c r="J213" s="209">
        <f>ROUND(I213*H213,2)</f>
        <v>0</v>
      </c>
      <c r="K213" s="205" t="s">
        <v>172</v>
      </c>
      <c r="L213" s="42"/>
      <c r="M213" s="210" t="s">
        <v>19</v>
      </c>
      <c r="N213" s="211" t="s">
        <v>43</v>
      </c>
      <c r="O213" s="78"/>
      <c r="P213" s="212">
        <f>O213*H213</f>
        <v>0</v>
      </c>
      <c r="Q213" s="212">
        <v>0</v>
      </c>
      <c r="R213" s="212">
        <f>Q213*H213</f>
        <v>0</v>
      </c>
      <c r="S213" s="212">
        <v>0</v>
      </c>
      <c r="T213" s="213">
        <f>S213*H213</f>
        <v>0</v>
      </c>
      <c r="AR213" s="16" t="s">
        <v>173</v>
      </c>
      <c r="AT213" s="16" t="s">
        <v>168</v>
      </c>
      <c r="AU213" s="16" t="s">
        <v>82</v>
      </c>
      <c r="AY213" s="16" t="s">
        <v>166</v>
      </c>
      <c r="BE213" s="214">
        <f>IF(N213="základní",J213,0)</f>
        <v>0</v>
      </c>
      <c r="BF213" s="214">
        <f>IF(N213="snížená",J213,0)</f>
        <v>0</v>
      </c>
      <c r="BG213" s="214">
        <f>IF(N213="zákl. přenesená",J213,0)</f>
        <v>0</v>
      </c>
      <c r="BH213" s="214">
        <f>IF(N213="sníž. přenesená",J213,0)</f>
        <v>0</v>
      </c>
      <c r="BI213" s="214">
        <f>IF(N213="nulová",J213,0)</f>
        <v>0</v>
      </c>
      <c r="BJ213" s="16" t="s">
        <v>80</v>
      </c>
      <c r="BK213" s="214">
        <f>ROUND(I213*H213,2)</f>
        <v>0</v>
      </c>
      <c r="BL213" s="16" t="s">
        <v>173</v>
      </c>
      <c r="BM213" s="16" t="s">
        <v>2319</v>
      </c>
    </row>
    <row r="214" s="1" customFormat="1">
      <c r="B214" s="37"/>
      <c r="C214" s="38"/>
      <c r="D214" s="215" t="s">
        <v>175</v>
      </c>
      <c r="E214" s="38"/>
      <c r="F214" s="216" t="s">
        <v>1022</v>
      </c>
      <c r="G214" s="38"/>
      <c r="H214" s="38"/>
      <c r="I214" s="129"/>
      <c r="J214" s="38"/>
      <c r="K214" s="38"/>
      <c r="L214" s="42"/>
      <c r="M214" s="217"/>
      <c r="N214" s="78"/>
      <c r="O214" s="78"/>
      <c r="P214" s="78"/>
      <c r="Q214" s="78"/>
      <c r="R214" s="78"/>
      <c r="S214" s="78"/>
      <c r="T214" s="79"/>
      <c r="AT214" s="16" t="s">
        <v>175</v>
      </c>
      <c r="AU214" s="16" t="s">
        <v>82</v>
      </c>
    </row>
    <row r="215" s="11" customFormat="1">
      <c r="B215" s="218"/>
      <c r="C215" s="219"/>
      <c r="D215" s="215" t="s">
        <v>177</v>
      </c>
      <c r="E215" s="220" t="s">
        <v>19</v>
      </c>
      <c r="F215" s="221" t="s">
        <v>2320</v>
      </c>
      <c r="G215" s="219"/>
      <c r="H215" s="222">
        <v>1709.106</v>
      </c>
      <c r="I215" s="223"/>
      <c r="J215" s="219"/>
      <c r="K215" s="219"/>
      <c r="L215" s="224"/>
      <c r="M215" s="225"/>
      <c r="N215" s="226"/>
      <c r="O215" s="226"/>
      <c r="P215" s="226"/>
      <c r="Q215" s="226"/>
      <c r="R215" s="226"/>
      <c r="S215" s="226"/>
      <c r="T215" s="227"/>
      <c r="AT215" s="228" t="s">
        <v>177</v>
      </c>
      <c r="AU215" s="228" t="s">
        <v>82</v>
      </c>
      <c r="AV215" s="11" t="s">
        <v>82</v>
      </c>
      <c r="AW215" s="11" t="s">
        <v>33</v>
      </c>
      <c r="AX215" s="11" t="s">
        <v>72</v>
      </c>
      <c r="AY215" s="228" t="s">
        <v>166</v>
      </c>
    </row>
    <row r="216" s="12" customFormat="1">
      <c r="B216" s="229"/>
      <c r="C216" s="230"/>
      <c r="D216" s="215" t="s">
        <v>177</v>
      </c>
      <c r="E216" s="231" t="s">
        <v>19</v>
      </c>
      <c r="F216" s="232" t="s">
        <v>179</v>
      </c>
      <c r="G216" s="230"/>
      <c r="H216" s="233">
        <v>1709.106</v>
      </c>
      <c r="I216" s="234"/>
      <c r="J216" s="230"/>
      <c r="K216" s="230"/>
      <c r="L216" s="235"/>
      <c r="M216" s="236"/>
      <c r="N216" s="237"/>
      <c r="O216" s="237"/>
      <c r="P216" s="237"/>
      <c r="Q216" s="237"/>
      <c r="R216" s="237"/>
      <c r="S216" s="237"/>
      <c r="T216" s="238"/>
      <c r="AT216" s="239" t="s">
        <v>177</v>
      </c>
      <c r="AU216" s="239" t="s">
        <v>82</v>
      </c>
      <c r="AV216" s="12" t="s">
        <v>173</v>
      </c>
      <c r="AW216" s="12" t="s">
        <v>33</v>
      </c>
      <c r="AX216" s="12" t="s">
        <v>80</v>
      </c>
      <c r="AY216" s="239" t="s">
        <v>166</v>
      </c>
    </row>
    <row r="217" s="1" customFormat="1" ht="22.5" customHeight="1">
      <c r="B217" s="37"/>
      <c r="C217" s="203" t="s">
        <v>407</v>
      </c>
      <c r="D217" s="203" t="s">
        <v>168</v>
      </c>
      <c r="E217" s="204" t="s">
        <v>1029</v>
      </c>
      <c r="F217" s="205" t="s">
        <v>1030</v>
      </c>
      <c r="G217" s="206" t="s">
        <v>221</v>
      </c>
      <c r="H217" s="207">
        <v>6.1580000000000004</v>
      </c>
      <c r="I217" s="208"/>
      <c r="J217" s="209">
        <f>ROUND(I217*H217,2)</f>
        <v>0</v>
      </c>
      <c r="K217" s="205" t="s">
        <v>172</v>
      </c>
      <c r="L217" s="42"/>
      <c r="M217" s="210" t="s">
        <v>19</v>
      </c>
      <c r="N217" s="211" t="s">
        <v>43</v>
      </c>
      <c r="O217" s="78"/>
      <c r="P217" s="212">
        <f>O217*H217</f>
        <v>0</v>
      </c>
      <c r="Q217" s="212">
        <v>0</v>
      </c>
      <c r="R217" s="212">
        <f>Q217*H217</f>
        <v>0</v>
      </c>
      <c r="S217" s="212">
        <v>0</v>
      </c>
      <c r="T217" s="213">
        <f>S217*H217</f>
        <v>0</v>
      </c>
      <c r="AR217" s="16" t="s">
        <v>173</v>
      </c>
      <c r="AT217" s="16" t="s">
        <v>168</v>
      </c>
      <c r="AU217" s="16" t="s">
        <v>82</v>
      </c>
      <c r="AY217" s="16" t="s">
        <v>166</v>
      </c>
      <c r="BE217" s="214">
        <f>IF(N217="základní",J217,0)</f>
        <v>0</v>
      </c>
      <c r="BF217" s="214">
        <f>IF(N217="snížená",J217,0)</f>
        <v>0</v>
      </c>
      <c r="BG217" s="214">
        <f>IF(N217="zákl. přenesená",J217,0)</f>
        <v>0</v>
      </c>
      <c r="BH217" s="214">
        <f>IF(N217="sníž. přenesená",J217,0)</f>
        <v>0</v>
      </c>
      <c r="BI217" s="214">
        <f>IF(N217="nulová",J217,0)</f>
        <v>0</v>
      </c>
      <c r="BJ217" s="16" t="s">
        <v>80</v>
      </c>
      <c r="BK217" s="214">
        <f>ROUND(I217*H217,2)</f>
        <v>0</v>
      </c>
      <c r="BL217" s="16" t="s">
        <v>173</v>
      </c>
      <c r="BM217" s="16" t="s">
        <v>2321</v>
      </c>
    </row>
    <row r="218" s="1" customFormat="1">
      <c r="B218" s="37"/>
      <c r="C218" s="38"/>
      <c r="D218" s="215" t="s">
        <v>175</v>
      </c>
      <c r="E218" s="38"/>
      <c r="F218" s="216" t="s">
        <v>1032</v>
      </c>
      <c r="G218" s="38"/>
      <c r="H218" s="38"/>
      <c r="I218" s="129"/>
      <c r="J218" s="38"/>
      <c r="K218" s="38"/>
      <c r="L218" s="42"/>
      <c r="M218" s="217"/>
      <c r="N218" s="78"/>
      <c r="O218" s="78"/>
      <c r="P218" s="78"/>
      <c r="Q218" s="78"/>
      <c r="R218" s="78"/>
      <c r="S218" s="78"/>
      <c r="T218" s="79"/>
      <c r="AT218" s="16" t="s">
        <v>175</v>
      </c>
      <c r="AU218" s="16" t="s">
        <v>82</v>
      </c>
    </row>
    <row r="219" s="11" customFormat="1">
      <c r="B219" s="218"/>
      <c r="C219" s="219"/>
      <c r="D219" s="215" t="s">
        <v>177</v>
      </c>
      <c r="E219" s="220" t="s">
        <v>19</v>
      </c>
      <c r="F219" s="221" t="s">
        <v>2322</v>
      </c>
      <c r="G219" s="219"/>
      <c r="H219" s="222">
        <v>5.8010000000000002</v>
      </c>
      <c r="I219" s="223"/>
      <c r="J219" s="219"/>
      <c r="K219" s="219"/>
      <c r="L219" s="224"/>
      <c r="M219" s="225"/>
      <c r="N219" s="226"/>
      <c r="O219" s="226"/>
      <c r="P219" s="226"/>
      <c r="Q219" s="226"/>
      <c r="R219" s="226"/>
      <c r="S219" s="226"/>
      <c r="T219" s="227"/>
      <c r="AT219" s="228" t="s">
        <v>177</v>
      </c>
      <c r="AU219" s="228" t="s">
        <v>82</v>
      </c>
      <c r="AV219" s="11" t="s">
        <v>82</v>
      </c>
      <c r="AW219" s="11" t="s">
        <v>33</v>
      </c>
      <c r="AX219" s="11" t="s">
        <v>72</v>
      </c>
      <c r="AY219" s="228" t="s">
        <v>166</v>
      </c>
    </row>
    <row r="220" s="11" customFormat="1">
      <c r="B220" s="218"/>
      <c r="C220" s="219"/>
      <c r="D220" s="215" t="s">
        <v>177</v>
      </c>
      <c r="E220" s="220" t="s">
        <v>19</v>
      </c>
      <c r="F220" s="221" t="s">
        <v>2323</v>
      </c>
      <c r="G220" s="219"/>
      <c r="H220" s="222">
        <v>0.35699999999999998</v>
      </c>
      <c r="I220" s="223"/>
      <c r="J220" s="219"/>
      <c r="K220" s="219"/>
      <c r="L220" s="224"/>
      <c r="M220" s="225"/>
      <c r="N220" s="226"/>
      <c r="O220" s="226"/>
      <c r="P220" s="226"/>
      <c r="Q220" s="226"/>
      <c r="R220" s="226"/>
      <c r="S220" s="226"/>
      <c r="T220" s="227"/>
      <c r="AT220" s="228" t="s">
        <v>177</v>
      </c>
      <c r="AU220" s="228" t="s">
        <v>82</v>
      </c>
      <c r="AV220" s="11" t="s">
        <v>82</v>
      </c>
      <c r="AW220" s="11" t="s">
        <v>33</v>
      </c>
      <c r="AX220" s="11" t="s">
        <v>72</v>
      </c>
      <c r="AY220" s="228" t="s">
        <v>166</v>
      </c>
    </row>
    <row r="221" s="12" customFormat="1">
      <c r="B221" s="229"/>
      <c r="C221" s="230"/>
      <c r="D221" s="215" t="s">
        <v>177</v>
      </c>
      <c r="E221" s="231" t="s">
        <v>19</v>
      </c>
      <c r="F221" s="232" t="s">
        <v>179</v>
      </c>
      <c r="G221" s="230"/>
      <c r="H221" s="233">
        <v>6.1580000000000004</v>
      </c>
      <c r="I221" s="234"/>
      <c r="J221" s="230"/>
      <c r="K221" s="230"/>
      <c r="L221" s="235"/>
      <c r="M221" s="236"/>
      <c r="N221" s="237"/>
      <c r="O221" s="237"/>
      <c r="P221" s="237"/>
      <c r="Q221" s="237"/>
      <c r="R221" s="237"/>
      <c r="S221" s="237"/>
      <c r="T221" s="238"/>
      <c r="AT221" s="239" t="s">
        <v>177</v>
      </c>
      <c r="AU221" s="239" t="s">
        <v>82</v>
      </c>
      <c r="AV221" s="12" t="s">
        <v>173</v>
      </c>
      <c r="AW221" s="12" t="s">
        <v>33</v>
      </c>
      <c r="AX221" s="12" t="s">
        <v>80</v>
      </c>
      <c r="AY221" s="239" t="s">
        <v>166</v>
      </c>
    </row>
    <row r="222" s="1" customFormat="1" ht="22.5" customHeight="1">
      <c r="B222" s="37"/>
      <c r="C222" s="203" t="s">
        <v>417</v>
      </c>
      <c r="D222" s="203" t="s">
        <v>168</v>
      </c>
      <c r="E222" s="204" t="s">
        <v>2324</v>
      </c>
      <c r="F222" s="205" t="s">
        <v>2325</v>
      </c>
      <c r="G222" s="206" t="s">
        <v>221</v>
      </c>
      <c r="H222" s="207">
        <v>63.609999999999999</v>
      </c>
      <c r="I222" s="208"/>
      <c r="J222" s="209">
        <f>ROUND(I222*H222,2)</f>
        <v>0</v>
      </c>
      <c r="K222" s="205" t="s">
        <v>172</v>
      </c>
      <c r="L222" s="42"/>
      <c r="M222" s="210" t="s">
        <v>19</v>
      </c>
      <c r="N222" s="211" t="s">
        <v>43</v>
      </c>
      <c r="O222" s="78"/>
      <c r="P222" s="212">
        <f>O222*H222</f>
        <v>0</v>
      </c>
      <c r="Q222" s="212">
        <v>0</v>
      </c>
      <c r="R222" s="212">
        <f>Q222*H222</f>
        <v>0</v>
      </c>
      <c r="S222" s="212">
        <v>0</v>
      </c>
      <c r="T222" s="213">
        <f>S222*H222</f>
        <v>0</v>
      </c>
      <c r="AR222" s="16" t="s">
        <v>173</v>
      </c>
      <c r="AT222" s="16" t="s">
        <v>168</v>
      </c>
      <c r="AU222" s="16" t="s">
        <v>82</v>
      </c>
      <c r="AY222" s="16" t="s">
        <v>166</v>
      </c>
      <c r="BE222" s="214">
        <f>IF(N222="základní",J222,0)</f>
        <v>0</v>
      </c>
      <c r="BF222" s="214">
        <f>IF(N222="snížená",J222,0)</f>
        <v>0</v>
      </c>
      <c r="BG222" s="214">
        <f>IF(N222="zákl. přenesená",J222,0)</f>
        <v>0</v>
      </c>
      <c r="BH222" s="214">
        <f>IF(N222="sníž. přenesená",J222,0)</f>
        <v>0</v>
      </c>
      <c r="BI222" s="214">
        <f>IF(N222="nulová",J222,0)</f>
        <v>0</v>
      </c>
      <c r="BJ222" s="16" t="s">
        <v>80</v>
      </c>
      <c r="BK222" s="214">
        <f>ROUND(I222*H222,2)</f>
        <v>0</v>
      </c>
      <c r="BL222" s="16" t="s">
        <v>173</v>
      </c>
      <c r="BM222" s="16" t="s">
        <v>2326</v>
      </c>
    </row>
    <row r="223" s="1" customFormat="1">
      <c r="B223" s="37"/>
      <c r="C223" s="38"/>
      <c r="D223" s="215" t="s">
        <v>175</v>
      </c>
      <c r="E223" s="38"/>
      <c r="F223" s="216" t="s">
        <v>1032</v>
      </c>
      <c r="G223" s="38"/>
      <c r="H223" s="38"/>
      <c r="I223" s="129"/>
      <c r="J223" s="38"/>
      <c r="K223" s="38"/>
      <c r="L223" s="42"/>
      <c r="M223" s="217"/>
      <c r="N223" s="78"/>
      <c r="O223" s="78"/>
      <c r="P223" s="78"/>
      <c r="Q223" s="78"/>
      <c r="R223" s="78"/>
      <c r="S223" s="78"/>
      <c r="T223" s="79"/>
      <c r="AT223" s="16" t="s">
        <v>175</v>
      </c>
      <c r="AU223" s="16" t="s">
        <v>82</v>
      </c>
    </row>
    <row r="224" s="11" customFormat="1">
      <c r="B224" s="218"/>
      <c r="C224" s="219"/>
      <c r="D224" s="215" t="s">
        <v>177</v>
      </c>
      <c r="E224" s="220" t="s">
        <v>19</v>
      </c>
      <c r="F224" s="221" t="s">
        <v>2327</v>
      </c>
      <c r="G224" s="219"/>
      <c r="H224" s="222">
        <v>122.07899999999999</v>
      </c>
      <c r="I224" s="223"/>
      <c r="J224" s="219"/>
      <c r="K224" s="219"/>
      <c r="L224" s="224"/>
      <c r="M224" s="225"/>
      <c r="N224" s="226"/>
      <c r="O224" s="226"/>
      <c r="P224" s="226"/>
      <c r="Q224" s="226"/>
      <c r="R224" s="226"/>
      <c r="S224" s="226"/>
      <c r="T224" s="227"/>
      <c r="AT224" s="228" t="s">
        <v>177</v>
      </c>
      <c r="AU224" s="228" t="s">
        <v>82</v>
      </c>
      <c r="AV224" s="11" t="s">
        <v>82</v>
      </c>
      <c r="AW224" s="11" t="s">
        <v>33</v>
      </c>
      <c r="AX224" s="11" t="s">
        <v>72</v>
      </c>
      <c r="AY224" s="228" t="s">
        <v>166</v>
      </c>
    </row>
    <row r="225" s="11" customFormat="1">
      <c r="B225" s="218"/>
      <c r="C225" s="219"/>
      <c r="D225" s="215" t="s">
        <v>177</v>
      </c>
      <c r="E225" s="220" t="s">
        <v>19</v>
      </c>
      <c r="F225" s="221" t="s">
        <v>2328</v>
      </c>
      <c r="G225" s="219"/>
      <c r="H225" s="222">
        <v>-58.469000000000001</v>
      </c>
      <c r="I225" s="223"/>
      <c r="J225" s="219"/>
      <c r="K225" s="219"/>
      <c r="L225" s="224"/>
      <c r="M225" s="225"/>
      <c r="N225" s="226"/>
      <c r="O225" s="226"/>
      <c r="P225" s="226"/>
      <c r="Q225" s="226"/>
      <c r="R225" s="226"/>
      <c r="S225" s="226"/>
      <c r="T225" s="227"/>
      <c r="AT225" s="228" t="s">
        <v>177</v>
      </c>
      <c r="AU225" s="228" t="s">
        <v>82</v>
      </c>
      <c r="AV225" s="11" t="s">
        <v>82</v>
      </c>
      <c r="AW225" s="11" t="s">
        <v>33</v>
      </c>
      <c r="AX225" s="11" t="s">
        <v>72</v>
      </c>
      <c r="AY225" s="228" t="s">
        <v>166</v>
      </c>
    </row>
    <row r="226" s="12" customFormat="1">
      <c r="B226" s="229"/>
      <c r="C226" s="230"/>
      <c r="D226" s="215" t="s">
        <v>177</v>
      </c>
      <c r="E226" s="231" t="s">
        <v>19</v>
      </c>
      <c r="F226" s="232" t="s">
        <v>179</v>
      </c>
      <c r="G226" s="230"/>
      <c r="H226" s="233">
        <v>63.609999999999992</v>
      </c>
      <c r="I226" s="234"/>
      <c r="J226" s="230"/>
      <c r="K226" s="230"/>
      <c r="L226" s="235"/>
      <c r="M226" s="236"/>
      <c r="N226" s="237"/>
      <c r="O226" s="237"/>
      <c r="P226" s="237"/>
      <c r="Q226" s="237"/>
      <c r="R226" s="237"/>
      <c r="S226" s="237"/>
      <c r="T226" s="238"/>
      <c r="AT226" s="239" t="s">
        <v>177</v>
      </c>
      <c r="AU226" s="239" t="s">
        <v>82</v>
      </c>
      <c r="AV226" s="12" t="s">
        <v>173</v>
      </c>
      <c r="AW226" s="12" t="s">
        <v>33</v>
      </c>
      <c r="AX226" s="12" t="s">
        <v>80</v>
      </c>
      <c r="AY226" s="239" t="s">
        <v>166</v>
      </c>
    </row>
    <row r="227" s="1" customFormat="1" ht="22.5" customHeight="1">
      <c r="B227" s="37"/>
      <c r="C227" s="203" t="s">
        <v>428</v>
      </c>
      <c r="D227" s="203" t="s">
        <v>168</v>
      </c>
      <c r="E227" s="204" t="s">
        <v>1035</v>
      </c>
      <c r="F227" s="205" t="s">
        <v>2329</v>
      </c>
      <c r="G227" s="206" t="s">
        <v>221</v>
      </c>
      <c r="H227" s="207">
        <v>52.311</v>
      </c>
      <c r="I227" s="208"/>
      <c r="J227" s="209">
        <f>ROUND(I227*H227,2)</f>
        <v>0</v>
      </c>
      <c r="K227" s="205" t="s">
        <v>172</v>
      </c>
      <c r="L227" s="42"/>
      <c r="M227" s="210" t="s">
        <v>19</v>
      </c>
      <c r="N227" s="211" t="s">
        <v>43</v>
      </c>
      <c r="O227" s="78"/>
      <c r="P227" s="212">
        <f>O227*H227</f>
        <v>0</v>
      </c>
      <c r="Q227" s="212">
        <v>0</v>
      </c>
      <c r="R227" s="212">
        <f>Q227*H227</f>
        <v>0</v>
      </c>
      <c r="S227" s="212">
        <v>0</v>
      </c>
      <c r="T227" s="213">
        <f>S227*H227</f>
        <v>0</v>
      </c>
      <c r="AR227" s="16" t="s">
        <v>173</v>
      </c>
      <c r="AT227" s="16" t="s">
        <v>168</v>
      </c>
      <c r="AU227" s="16" t="s">
        <v>82</v>
      </c>
      <c r="AY227" s="16" t="s">
        <v>166</v>
      </c>
      <c r="BE227" s="214">
        <f>IF(N227="základní",J227,0)</f>
        <v>0</v>
      </c>
      <c r="BF227" s="214">
        <f>IF(N227="snížená",J227,0)</f>
        <v>0</v>
      </c>
      <c r="BG227" s="214">
        <f>IF(N227="zákl. přenesená",J227,0)</f>
        <v>0</v>
      </c>
      <c r="BH227" s="214">
        <f>IF(N227="sníž. přenesená",J227,0)</f>
        <v>0</v>
      </c>
      <c r="BI227" s="214">
        <f>IF(N227="nulová",J227,0)</f>
        <v>0</v>
      </c>
      <c r="BJ227" s="16" t="s">
        <v>80</v>
      </c>
      <c r="BK227" s="214">
        <f>ROUND(I227*H227,2)</f>
        <v>0</v>
      </c>
      <c r="BL227" s="16" t="s">
        <v>173</v>
      </c>
      <c r="BM227" s="16" t="s">
        <v>2330</v>
      </c>
    </row>
    <row r="228" s="1" customFormat="1">
      <c r="B228" s="37"/>
      <c r="C228" s="38"/>
      <c r="D228" s="215" t="s">
        <v>175</v>
      </c>
      <c r="E228" s="38"/>
      <c r="F228" s="216" t="s">
        <v>1032</v>
      </c>
      <c r="G228" s="38"/>
      <c r="H228" s="38"/>
      <c r="I228" s="129"/>
      <c r="J228" s="38"/>
      <c r="K228" s="38"/>
      <c r="L228" s="42"/>
      <c r="M228" s="217"/>
      <c r="N228" s="78"/>
      <c r="O228" s="78"/>
      <c r="P228" s="78"/>
      <c r="Q228" s="78"/>
      <c r="R228" s="78"/>
      <c r="S228" s="78"/>
      <c r="T228" s="79"/>
      <c r="AT228" s="16" t="s">
        <v>175</v>
      </c>
      <c r="AU228" s="16" t="s">
        <v>82</v>
      </c>
    </row>
    <row r="229" s="11" customFormat="1">
      <c r="B229" s="218"/>
      <c r="C229" s="219"/>
      <c r="D229" s="215" t="s">
        <v>177</v>
      </c>
      <c r="E229" s="220" t="s">
        <v>19</v>
      </c>
      <c r="F229" s="221" t="s">
        <v>2331</v>
      </c>
      <c r="G229" s="219"/>
      <c r="H229" s="222">
        <v>0.22500000000000001</v>
      </c>
      <c r="I229" s="223"/>
      <c r="J229" s="219"/>
      <c r="K229" s="219"/>
      <c r="L229" s="224"/>
      <c r="M229" s="225"/>
      <c r="N229" s="226"/>
      <c r="O229" s="226"/>
      <c r="P229" s="226"/>
      <c r="Q229" s="226"/>
      <c r="R229" s="226"/>
      <c r="S229" s="226"/>
      <c r="T229" s="227"/>
      <c r="AT229" s="228" t="s">
        <v>177</v>
      </c>
      <c r="AU229" s="228" t="s">
        <v>82</v>
      </c>
      <c r="AV229" s="11" t="s">
        <v>82</v>
      </c>
      <c r="AW229" s="11" t="s">
        <v>33</v>
      </c>
      <c r="AX229" s="11" t="s">
        <v>72</v>
      </c>
      <c r="AY229" s="228" t="s">
        <v>166</v>
      </c>
    </row>
    <row r="230" s="11" customFormat="1">
      <c r="B230" s="218"/>
      <c r="C230" s="219"/>
      <c r="D230" s="215" t="s">
        <v>177</v>
      </c>
      <c r="E230" s="220" t="s">
        <v>19</v>
      </c>
      <c r="F230" s="221" t="s">
        <v>2332</v>
      </c>
      <c r="G230" s="219"/>
      <c r="H230" s="222">
        <v>0.432</v>
      </c>
      <c r="I230" s="223"/>
      <c r="J230" s="219"/>
      <c r="K230" s="219"/>
      <c r="L230" s="224"/>
      <c r="M230" s="225"/>
      <c r="N230" s="226"/>
      <c r="O230" s="226"/>
      <c r="P230" s="226"/>
      <c r="Q230" s="226"/>
      <c r="R230" s="226"/>
      <c r="S230" s="226"/>
      <c r="T230" s="227"/>
      <c r="AT230" s="228" t="s">
        <v>177</v>
      </c>
      <c r="AU230" s="228" t="s">
        <v>82</v>
      </c>
      <c r="AV230" s="11" t="s">
        <v>82</v>
      </c>
      <c r="AW230" s="11" t="s">
        <v>33</v>
      </c>
      <c r="AX230" s="11" t="s">
        <v>72</v>
      </c>
      <c r="AY230" s="228" t="s">
        <v>166</v>
      </c>
    </row>
    <row r="231" s="11" customFormat="1">
      <c r="B231" s="218"/>
      <c r="C231" s="219"/>
      <c r="D231" s="215" t="s">
        <v>177</v>
      </c>
      <c r="E231" s="220" t="s">
        <v>19</v>
      </c>
      <c r="F231" s="221" t="s">
        <v>2333</v>
      </c>
      <c r="G231" s="219"/>
      <c r="H231" s="222">
        <v>51.654000000000003</v>
      </c>
      <c r="I231" s="223"/>
      <c r="J231" s="219"/>
      <c r="K231" s="219"/>
      <c r="L231" s="224"/>
      <c r="M231" s="225"/>
      <c r="N231" s="226"/>
      <c r="O231" s="226"/>
      <c r="P231" s="226"/>
      <c r="Q231" s="226"/>
      <c r="R231" s="226"/>
      <c r="S231" s="226"/>
      <c r="T231" s="227"/>
      <c r="AT231" s="228" t="s">
        <v>177</v>
      </c>
      <c r="AU231" s="228" t="s">
        <v>82</v>
      </c>
      <c r="AV231" s="11" t="s">
        <v>82</v>
      </c>
      <c r="AW231" s="11" t="s">
        <v>33</v>
      </c>
      <c r="AX231" s="11" t="s">
        <v>72</v>
      </c>
      <c r="AY231" s="228" t="s">
        <v>166</v>
      </c>
    </row>
    <row r="232" s="12" customFormat="1">
      <c r="B232" s="229"/>
      <c r="C232" s="230"/>
      <c r="D232" s="215" t="s">
        <v>177</v>
      </c>
      <c r="E232" s="231" t="s">
        <v>19</v>
      </c>
      <c r="F232" s="232" t="s">
        <v>179</v>
      </c>
      <c r="G232" s="230"/>
      <c r="H232" s="233">
        <v>52.311000000000007</v>
      </c>
      <c r="I232" s="234"/>
      <c r="J232" s="230"/>
      <c r="K232" s="230"/>
      <c r="L232" s="235"/>
      <c r="M232" s="236"/>
      <c r="N232" s="237"/>
      <c r="O232" s="237"/>
      <c r="P232" s="237"/>
      <c r="Q232" s="237"/>
      <c r="R232" s="237"/>
      <c r="S232" s="237"/>
      <c r="T232" s="238"/>
      <c r="AT232" s="239" t="s">
        <v>177</v>
      </c>
      <c r="AU232" s="239" t="s">
        <v>82</v>
      </c>
      <c r="AV232" s="12" t="s">
        <v>173</v>
      </c>
      <c r="AW232" s="12" t="s">
        <v>33</v>
      </c>
      <c r="AX232" s="12" t="s">
        <v>80</v>
      </c>
      <c r="AY232" s="239" t="s">
        <v>166</v>
      </c>
    </row>
    <row r="233" s="10" customFormat="1" ht="22.8" customHeight="1">
      <c r="B233" s="187"/>
      <c r="C233" s="188"/>
      <c r="D233" s="189" t="s">
        <v>71</v>
      </c>
      <c r="E233" s="201" t="s">
        <v>1050</v>
      </c>
      <c r="F233" s="201" t="s">
        <v>1051</v>
      </c>
      <c r="G233" s="188"/>
      <c r="H233" s="188"/>
      <c r="I233" s="191"/>
      <c r="J233" s="202">
        <f>BK233</f>
        <v>0</v>
      </c>
      <c r="K233" s="188"/>
      <c r="L233" s="193"/>
      <c r="M233" s="194"/>
      <c r="N233" s="195"/>
      <c r="O233" s="195"/>
      <c r="P233" s="196">
        <f>SUM(P234:P235)</f>
        <v>0</v>
      </c>
      <c r="Q233" s="195"/>
      <c r="R233" s="196">
        <f>SUM(R234:R235)</f>
        <v>0</v>
      </c>
      <c r="S233" s="195"/>
      <c r="T233" s="197">
        <f>SUM(T234:T235)</f>
        <v>0</v>
      </c>
      <c r="AR233" s="198" t="s">
        <v>80</v>
      </c>
      <c r="AT233" s="199" t="s">
        <v>71</v>
      </c>
      <c r="AU233" s="199" t="s">
        <v>80</v>
      </c>
      <c r="AY233" s="198" t="s">
        <v>166</v>
      </c>
      <c r="BK233" s="200">
        <f>SUM(BK234:BK235)</f>
        <v>0</v>
      </c>
    </row>
    <row r="234" s="1" customFormat="1" ht="22.5" customHeight="1">
      <c r="B234" s="37"/>
      <c r="C234" s="203" t="s">
        <v>433</v>
      </c>
      <c r="D234" s="203" t="s">
        <v>168</v>
      </c>
      <c r="E234" s="204" t="s">
        <v>2334</v>
      </c>
      <c r="F234" s="205" t="s">
        <v>2335</v>
      </c>
      <c r="G234" s="206" t="s">
        <v>221</v>
      </c>
      <c r="H234" s="207">
        <v>156.75999999999999</v>
      </c>
      <c r="I234" s="208"/>
      <c r="J234" s="209">
        <f>ROUND(I234*H234,2)</f>
        <v>0</v>
      </c>
      <c r="K234" s="205" t="s">
        <v>172</v>
      </c>
      <c r="L234" s="42"/>
      <c r="M234" s="210" t="s">
        <v>19</v>
      </c>
      <c r="N234" s="211" t="s">
        <v>43</v>
      </c>
      <c r="O234" s="78"/>
      <c r="P234" s="212">
        <f>O234*H234</f>
        <v>0</v>
      </c>
      <c r="Q234" s="212">
        <v>0</v>
      </c>
      <c r="R234" s="212">
        <f>Q234*H234</f>
        <v>0</v>
      </c>
      <c r="S234" s="212">
        <v>0</v>
      </c>
      <c r="T234" s="213">
        <f>S234*H234</f>
        <v>0</v>
      </c>
      <c r="AR234" s="16" t="s">
        <v>173</v>
      </c>
      <c r="AT234" s="16" t="s">
        <v>168</v>
      </c>
      <c r="AU234" s="16" t="s">
        <v>82</v>
      </c>
      <c r="AY234" s="16" t="s">
        <v>166</v>
      </c>
      <c r="BE234" s="214">
        <f>IF(N234="základní",J234,0)</f>
        <v>0</v>
      </c>
      <c r="BF234" s="214">
        <f>IF(N234="snížená",J234,0)</f>
        <v>0</v>
      </c>
      <c r="BG234" s="214">
        <f>IF(N234="zákl. přenesená",J234,0)</f>
        <v>0</v>
      </c>
      <c r="BH234" s="214">
        <f>IF(N234="sníž. přenesená",J234,0)</f>
        <v>0</v>
      </c>
      <c r="BI234" s="214">
        <f>IF(N234="nulová",J234,0)</f>
        <v>0</v>
      </c>
      <c r="BJ234" s="16" t="s">
        <v>80</v>
      </c>
      <c r="BK234" s="214">
        <f>ROUND(I234*H234,2)</f>
        <v>0</v>
      </c>
      <c r="BL234" s="16" t="s">
        <v>173</v>
      </c>
      <c r="BM234" s="16" t="s">
        <v>2336</v>
      </c>
    </row>
    <row r="235" s="1" customFormat="1">
      <c r="B235" s="37"/>
      <c r="C235" s="38"/>
      <c r="D235" s="215" t="s">
        <v>175</v>
      </c>
      <c r="E235" s="38"/>
      <c r="F235" s="216" t="s">
        <v>1056</v>
      </c>
      <c r="G235" s="38"/>
      <c r="H235" s="38"/>
      <c r="I235" s="129"/>
      <c r="J235" s="38"/>
      <c r="K235" s="38"/>
      <c r="L235" s="42"/>
      <c r="M235" s="217"/>
      <c r="N235" s="78"/>
      <c r="O235" s="78"/>
      <c r="P235" s="78"/>
      <c r="Q235" s="78"/>
      <c r="R235" s="78"/>
      <c r="S235" s="78"/>
      <c r="T235" s="79"/>
      <c r="AT235" s="16" t="s">
        <v>175</v>
      </c>
      <c r="AU235" s="16" t="s">
        <v>82</v>
      </c>
    </row>
    <row r="236" s="10" customFormat="1" ht="25.92" customHeight="1">
      <c r="B236" s="187"/>
      <c r="C236" s="188"/>
      <c r="D236" s="189" t="s">
        <v>71</v>
      </c>
      <c r="E236" s="190" t="s">
        <v>1057</v>
      </c>
      <c r="F236" s="190" t="s">
        <v>1058</v>
      </c>
      <c r="G236" s="188"/>
      <c r="H236" s="188"/>
      <c r="I236" s="191"/>
      <c r="J236" s="192">
        <f>BK236</f>
        <v>0</v>
      </c>
      <c r="K236" s="188"/>
      <c r="L236" s="193"/>
      <c r="M236" s="194"/>
      <c r="N236" s="195"/>
      <c r="O236" s="195"/>
      <c r="P236" s="196">
        <f>P237</f>
        <v>0</v>
      </c>
      <c r="Q236" s="195"/>
      <c r="R236" s="196">
        <f>R237</f>
        <v>0.25587599999999999</v>
      </c>
      <c r="S236" s="195"/>
      <c r="T236" s="197">
        <f>T237</f>
        <v>0.43487999999999999</v>
      </c>
      <c r="AR236" s="198" t="s">
        <v>82</v>
      </c>
      <c r="AT236" s="199" t="s">
        <v>71</v>
      </c>
      <c r="AU236" s="199" t="s">
        <v>72</v>
      </c>
      <c r="AY236" s="198" t="s">
        <v>166</v>
      </c>
      <c r="BK236" s="200">
        <f>BK237</f>
        <v>0</v>
      </c>
    </row>
    <row r="237" s="10" customFormat="1" ht="22.8" customHeight="1">
      <c r="B237" s="187"/>
      <c r="C237" s="188"/>
      <c r="D237" s="189" t="s">
        <v>71</v>
      </c>
      <c r="E237" s="201" t="s">
        <v>1059</v>
      </c>
      <c r="F237" s="201" t="s">
        <v>1060</v>
      </c>
      <c r="G237" s="188"/>
      <c r="H237" s="188"/>
      <c r="I237" s="191"/>
      <c r="J237" s="202">
        <f>BK237</f>
        <v>0</v>
      </c>
      <c r="K237" s="188"/>
      <c r="L237" s="193"/>
      <c r="M237" s="194"/>
      <c r="N237" s="195"/>
      <c r="O237" s="195"/>
      <c r="P237" s="196">
        <f>SUM(P238:P261)</f>
        <v>0</v>
      </c>
      <c r="Q237" s="195"/>
      <c r="R237" s="196">
        <f>SUM(R238:R261)</f>
        <v>0.25587599999999999</v>
      </c>
      <c r="S237" s="195"/>
      <c r="T237" s="197">
        <f>SUM(T238:T261)</f>
        <v>0.43487999999999999</v>
      </c>
      <c r="AR237" s="198" t="s">
        <v>82</v>
      </c>
      <c r="AT237" s="199" t="s">
        <v>71</v>
      </c>
      <c r="AU237" s="199" t="s">
        <v>80</v>
      </c>
      <c r="AY237" s="198" t="s">
        <v>166</v>
      </c>
      <c r="BK237" s="200">
        <f>SUM(BK238:BK261)</f>
        <v>0</v>
      </c>
    </row>
    <row r="238" s="1" customFormat="1" ht="16.5" customHeight="1">
      <c r="B238" s="37"/>
      <c r="C238" s="203" t="s">
        <v>438</v>
      </c>
      <c r="D238" s="203" t="s">
        <v>168</v>
      </c>
      <c r="E238" s="204" t="s">
        <v>1062</v>
      </c>
      <c r="F238" s="205" t="s">
        <v>1063</v>
      </c>
      <c r="G238" s="206" t="s">
        <v>287</v>
      </c>
      <c r="H238" s="207">
        <v>108.72</v>
      </c>
      <c r="I238" s="208"/>
      <c r="J238" s="209">
        <f>ROUND(I238*H238,2)</f>
        <v>0</v>
      </c>
      <c r="K238" s="205" t="s">
        <v>172</v>
      </c>
      <c r="L238" s="42"/>
      <c r="M238" s="210" t="s">
        <v>19</v>
      </c>
      <c r="N238" s="211" t="s">
        <v>43</v>
      </c>
      <c r="O238" s="78"/>
      <c r="P238" s="212">
        <f>O238*H238</f>
        <v>0</v>
      </c>
      <c r="Q238" s="212">
        <v>0</v>
      </c>
      <c r="R238" s="212">
        <f>Q238*H238</f>
        <v>0</v>
      </c>
      <c r="S238" s="212">
        <v>0</v>
      </c>
      <c r="T238" s="213">
        <f>S238*H238</f>
        <v>0</v>
      </c>
      <c r="AR238" s="16" t="s">
        <v>267</v>
      </c>
      <c r="AT238" s="16" t="s">
        <v>168</v>
      </c>
      <c r="AU238" s="16" t="s">
        <v>82</v>
      </c>
      <c r="AY238" s="16" t="s">
        <v>166</v>
      </c>
      <c r="BE238" s="214">
        <f>IF(N238="základní",J238,0)</f>
        <v>0</v>
      </c>
      <c r="BF238" s="214">
        <f>IF(N238="snížená",J238,0)</f>
        <v>0</v>
      </c>
      <c r="BG238" s="214">
        <f>IF(N238="zákl. přenesená",J238,0)</f>
        <v>0</v>
      </c>
      <c r="BH238" s="214">
        <f>IF(N238="sníž. přenesená",J238,0)</f>
        <v>0</v>
      </c>
      <c r="BI238" s="214">
        <f>IF(N238="nulová",J238,0)</f>
        <v>0</v>
      </c>
      <c r="BJ238" s="16" t="s">
        <v>80</v>
      </c>
      <c r="BK238" s="214">
        <f>ROUND(I238*H238,2)</f>
        <v>0</v>
      </c>
      <c r="BL238" s="16" t="s">
        <v>267</v>
      </c>
      <c r="BM238" s="16" t="s">
        <v>2337</v>
      </c>
    </row>
    <row r="239" s="1" customFormat="1">
      <c r="B239" s="37"/>
      <c r="C239" s="38"/>
      <c r="D239" s="215" t="s">
        <v>175</v>
      </c>
      <c r="E239" s="38"/>
      <c r="F239" s="216" t="s">
        <v>1065</v>
      </c>
      <c r="G239" s="38"/>
      <c r="H239" s="38"/>
      <c r="I239" s="129"/>
      <c r="J239" s="38"/>
      <c r="K239" s="38"/>
      <c r="L239" s="42"/>
      <c r="M239" s="217"/>
      <c r="N239" s="78"/>
      <c r="O239" s="78"/>
      <c r="P239" s="78"/>
      <c r="Q239" s="78"/>
      <c r="R239" s="78"/>
      <c r="S239" s="78"/>
      <c r="T239" s="79"/>
      <c r="AT239" s="16" t="s">
        <v>175</v>
      </c>
      <c r="AU239" s="16" t="s">
        <v>82</v>
      </c>
    </row>
    <row r="240" s="1" customFormat="1" ht="16.5" customHeight="1">
      <c r="B240" s="37"/>
      <c r="C240" s="250" t="s">
        <v>442</v>
      </c>
      <c r="D240" s="250" t="s">
        <v>319</v>
      </c>
      <c r="E240" s="251" t="s">
        <v>1067</v>
      </c>
      <c r="F240" s="252" t="s">
        <v>1068</v>
      </c>
      <c r="G240" s="253" t="s">
        <v>221</v>
      </c>
      <c r="H240" s="254">
        <v>0.033000000000000002</v>
      </c>
      <c r="I240" s="255"/>
      <c r="J240" s="256">
        <f>ROUND(I240*H240,2)</f>
        <v>0</v>
      </c>
      <c r="K240" s="252" t="s">
        <v>172</v>
      </c>
      <c r="L240" s="257"/>
      <c r="M240" s="258" t="s">
        <v>19</v>
      </c>
      <c r="N240" s="259" t="s">
        <v>43</v>
      </c>
      <c r="O240" s="78"/>
      <c r="P240" s="212">
        <f>O240*H240</f>
        <v>0</v>
      </c>
      <c r="Q240" s="212">
        <v>1</v>
      </c>
      <c r="R240" s="212">
        <f>Q240*H240</f>
        <v>0.033000000000000002</v>
      </c>
      <c r="S240" s="212">
        <v>0</v>
      </c>
      <c r="T240" s="213">
        <f>S240*H240</f>
        <v>0</v>
      </c>
      <c r="AR240" s="16" t="s">
        <v>376</v>
      </c>
      <c r="AT240" s="16" t="s">
        <v>319</v>
      </c>
      <c r="AU240" s="16" t="s">
        <v>82</v>
      </c>
      <c r="AY240" s="16" t="s">
        <v>166</v>
      </c>
      <c r="BE240" s="214">
        <f>IF(N240="základní",J240,0)</f>
        <v>0</v>
      </c>
      <c r="BF240" s="214">
        <f>IF(N240="snížená",J240,0)</f>
        <v>0</v>
      </c>
      <c r="BG240" s="214">
        <f>IF(N240="zákl. přenesená",J240,0)</f>
        <v>0</v>
      </c>
      <c r="BH240" s="214">
        <f>IF(N240="sníž. přenesená",J240,0)</f>
        <v>0</v>
      </c>
      <c r="BI240" s="214">
        <f>IF(N240="nulová",J240,0)</f>
        <v>0</v>
      </c>
      <c r="BJ240" s="16" t="s">
        <v>80</v>
      </c>
      <c r="BK240" s="214">
        <f>ROUND(I240*H240,2)</f>
        <v>0</v>
      </c>
      <c r="BL240" s="16" t="s">
        <v>267</v>
      </c>
      <c r="BM240" s="16" t="s">
        <v>2338</v>
      </c>
    </row>
    <row r="241" s="11" customFormat="1">
      <c r="B241" s="218"/>
      <c r="C241" s="219"/>
      <c r="D241" s="215" t="s">
        <v>177</v>
      </c>
      <c r="E241" s="219"/>
      <c r="F241" s="221" t="s">
        <v>2339</v>
      </c>
      <c r="G241" s="219"/>
      <c r="H241" s="222">
        <v>0.033000000000000002</v>
      </c>
      <c r="I241" s="223"/>
      <c r="J241" s="219"/>
      <c r="K241" s="219"/>
      <c r="L241" s="224"/>
      <c r="M241" s="225"/>
      <c r="N241" s="226"/>
      <c r="O241" s="226"/>
      <c r="P241" s="226"/>
      <c r="Q241" s="226"/>
      <c r="R241" s="226"/>
      <c r="S241" s="226"/>
      <c r="T241" s="227"/>
      <c r="AT241" s="228" t="s">
        <v>177</v>
      </c>
      <c r="AU241" s="228" t="s">
        <v>82</v>
      </c>
      <c r="AV241" s="11" t="s">
        <v>82</v>
      </c>
      <c r="AW241" s="11" t="s">
        <v>4</v>
      </c>
      <c r="AX241" s="11" t="s">
        <v>80</v>
      </c>
      <c r="AY241" s="228" t="s">
        <v>166</v>
      </c>
    </row>
    <row r="242" s="1" customFormat="1" ht="16.5" customHeight="1">
      <c r="B242" s="37"/>
      <c r="C242" s="203" t="s">
        <v>450</v>
      </c>
      <c r="D242" s="203" t="s">
        <v>168</v>
      </c>
      <c r="E242" s="204" t="s">
        <v>2340</v>
      </c>
      <c r="F242" s="205" t="s">
        <v>2341</v>
      </c>
      <c r="G242" s="206" t="s">
        <v>287</v>
      </c>
      <c r="H242" s="207">
        <v>108.72</v>
      </c>
      <c r="I242" s="208"/>
      <c r="J242" s="209">
        <f>ROUND(I242*H242,2)</f>
        <v>0</v>
      </c>
      <c r="K242" s="205" t="s">
        <v>172</v>
      </c>
      <c r="L242" s="42"/>
      <c r="M242" s="210" t="s">
        <v>19</v>
      </c>
      <c r="N242" s="211" t="s">
        <v>43</v>
      </c>
      <c r="O242" s="78"/>
      <c r="P242" s="212">
        <f>O242*H242</f>
        <v>0</v>
      </c>
      <c r="Q242" s="212">
        <v>0</v>
      </c>
      <c r="R242" s="212">
        <f>Q242*H242</f>
        <v>0</v>
      </c>
      <c r="S242" s="212">
        <v>0.0040000000000000001</v>
      </c>
      <c r="T242" s="213">
        <f>S242*H242</f>
        <v>0.43487999999999999</v>
      </c>
      <c r="AR242" s="16" t="s">
        <v>267</v>
      </c>
      <c r="AT242" s="16" t="s">
        <v>168</v>
      </c>
      <c r="AU242" s="16" t="s">
        <v>82</v>
      </c>
      <c r="AY242" s="16" t="s">
        <v>166</v>
      </c>
      <c r="BE242" s="214">
        <f>IF(N242="základní",J242,0)</f>
        <v>0</v>
      </c>
      <c r="BF242" s="214">
        <f>IF(N242="snížená",J242,0)</f>
        <v>0</v>
      </c>
      <c r="BG242" s="214">
        <f>IF(N242="zákl. přenesená",J242,0)</f>
        <v>0</v>
      </c>
      <c r="BH242" s="214">
        <f>IF(N242="sníž. přenesená",J242,0)</f>
        <v>0</v>
      </c>
      <c r="BI242" s="214">
        <f>IF(N242="nulová",J242,0)</f>
        <v>0</v>
      </c>
      <c r="BJ242" s="16" t="s">
        <v>80</v>
      </c>
      <c r="BK242" s="214">
        <f>ROUND(I242*H242,2)</f>
        <v>0</v>
      </c>
      <c r="BL242" s="16" t="s">
        <v>267</v>
      </c>
      <c r="BM242" s="16" t="s">
        <v>2342</v>
      </c>
    </row>
    <row r="243" s="1" customFormat="1">
      <c r="B243" s="37"/>
      <c r="C243" s="38"/>
      <c r="D243" s="215" t="s">
        <v>175</v>
      </c>
      <c r="E243" s="38"/>
      <c r="F243" s="216" t="s">
        <v>2343</v>
      </c>
      <c r="G243" s="38"/>
      <c r="H243" s="38"/>
      <c r="I243" s="129"/>
      <c r="J243" s="38"/>
      <c r="K243" s="38"/>
      <c r="L243" s="42"/>
      <c r="M243" s="217"/>
      <c r="N243" s="78"/>
      <c r="O243" s="78"/>
      <c r="P243" s="78"/>
      <c r="Q243" s="78"/>
      <c r="R243" s="78"/>
      <c r="S243" s="78"/>
      <c r="T243" s="79"/>
      <c r="AT243" s="16" t="s">
        <v>175</v>
      </c>
      <c r="AU243" s="16" t="s">
        <v>82</v>
      </c>
    </row>
    <row r="244" s="11" customFormat="1">
      <c r="B244" s="218"/>
      <c r="C244" s="219"/>
      <c r="D244" s="215" t="s">
        <v>177</v>
      </c>
      <c r="E244" s="220" t="s">
        <v>19</v>
      </c>
      <c r="F244" s="221" t="s">
        <v>2344</v>
      </c>
      <c r="G244" s="219"/>
      <c r="H244" s="222">
        <v>108.72</v>
      </c>
      <c r="I244" s="223"/>
      <c r="J244" s="219"/>
      <c r="K244" s="219"/>
      <c r="L244" s="224"/>
      <c r="M244" s="225"/>
      <c r="N244" s="226"/>
      <c r="O244" s="226"/>
      <c r="P244" s="226"/>
      <c r="Q244" s="226"/>
      <c r="R244" s="226"/>
      <c r="S244" s="226"/>
      <c r="T244" s="227"/>
      <c r="AT244" s="228" t="s">
        <v>177</v>
      </c>
      <c r="AU244" s="228" t="s">
        <v>82</v>
      </c>
      <c r="AV244" s="11" t="s">
        <v>82</v>
      </c>
      <c r="AW244" s="11" t="s">
        <v>33</v>
      </c>
      <c r="AX244" s="11" t="s">
        <v>72</v>
      </c>
      <c r="AY244" s="228" t="s">
        <v>166</v>
      </c>
    </row>
    <row r="245" s="13" customFormat="1">
      <c r="B245" s="240"/>
      <c r="C245" s="241"/>
      <c r="D245" s="215" t="s">
        <v>177</v>
      </c>
      <c r="E245" s="242" t="s">
        <v>19</v>
      </c>
      <c r="F245" s="243" t="s">
        <v>2345</v>
      </c>
      <c r="G245" s="241"/>
      <c r="H245" s="242" t="s">
        <v>19</v>
      </c>
      <c r="I245" s="244"/>
      <c r="J245" s="241"/>
      <c r="K245" s="241"/>
      <c r="L245" s="245"/>
      <c r="M245" s="246"/>
      <c r="N245" s="247"/>
      <c r="O245" s="247"/>
      <c r="P245" s="247"/>
      <c r="Q245" s="247"/>
      <c r="R245" s="247"/>
      <c r="S245" s="247"/>
      <c r="T245" s="248"/>
      <c r="AT245" s="249" t="s">
        <v>177</v>
      </c>
      <c r="AU245" s="249" t="s">
        <v>82</v>
      </c>
      <c r="AV245" s="13" t="s">
        <v>80</v>
      </c>
      <c r="AW245" s="13" t="s">
        <v>33</v>
      </c>
      <c r="AX245" s="13" t="s">
        <v>72</v>
      </c>
      <c r="AY245" s="249" t="s">
        <v>166</v>
      </c>
    </row>
    <row r="246" s="12" customFormat="1">
      <c r="B246" s="229"/>
      <c r="C246" s="230"/>
      <c r="D246" s="215" t="s">
        <v>177</v>
      </c>
      <c r="E246" s="231" t="s">
        <v>19</v>
      </c>
      <c r="F246" s="232" t="s">
        <v>179</v>
      </c>
      <c r="G246" s="230"/>
      <c r="H246" s="233">
        <v>108.72</v>
      </c>
      <c r="I246" s="234"/>
      <c r="J246" s="230"/>
      <c r="K246" s="230"/>
      <c r="L246" s="235"/>
      <c r="M246" s="236"/>
      <c r="N246" s="237"/>
      <c r="O246" s="237"/>
      <c r="P246" s="237"/>
      <c r="Q246" s="237"/>
      <c r="R246" s="237"/>
      <c r="S246" s="237"/>
      <c r="T246" s="238"/>
      <c r="AT246" s="239" t="s">
        <v>177</v>
      </c>
      <c r="AU246" s="239" t="s">
        <v>82</v>
      </c>
      <c r="AV246" s="12" t="s">
        <v>173</v>
      </c>
      <c r="AW246" s="12" t="s">
        <v>33</v>
      </c>
      <c r="AX246" s="12" t="s">
        <v>80</v>
      </c>
      <c r="AY246" s="239" t="s">
        <v>166</v>
      </c>
    </row>
    <row r="247" s="1" customFormat="1" ht="16.5" customHeight="1">
      <c r="B247" s="37"/>
      <c r="C247" s="203" t="s">
        <v>459</v>
      </c>
      <c r="D247" s="203" t="s">
        <v>168</v>
      </c>
      <c r="E247" s="204" t="s">
        <v>1072</v>
      </c>
      <c r="F247" s="205" t="s">
        <v>1073</v>
      </c>
      <c r="G247" s="206" t="s">
        <v>287</v>
      </c>
      <c r="H247" s="207">
        <v>108.72</v>
      </c>
      <c r="I247" s="208"/>
      <c r="J247" s="209">
        <f>ROUND(I247*H247,2)</f>
        <v>0</v>
      </c>
      <c r="K247" s="205" t="s">
        <v>172</v>
      </c>
      <c r="L247" s="42"/>
      <c r="M247" s="210" t="s">
        <v>19</v>
      </c>
      <c r="N247" s="211" t="s">
        <v>43</v>
      </c>
      <c r="O247" s="78"/>
      <c r="P247" s="212">
        <f>O247*H247</f>
        <v>0</v>
      </c>
      <c r="Q247" s="212">
        <v>0.00040000000000000002</v>
      </c>
      <c r="R247" s="212">
        <f>Q247*H247</f>
        <v>0.043487999999999999</v>
      </c>
      <c r="S247" s="212">
        <v>0</v>
      </c>
      <c r="T247" s="213">
        <f>S247*H247</f>
        <v>0</v>
      </c>
      <c r="AR247" s="16" t="s">
        <v>267</v>
      </c>
      <c r="AT247" s="16" t="s">
        <v>168</v>
      </c>
      <c r="AU247" s="16" t="s">
        <v>82</v>
      </c>
      <c r="AY247" s="16" t="s">
        <v>166</v>
      </c>
      <c r="BE247" s="214">
        <f>IF(N247="základní",J247,0)</f>
        <v>0</v>
      </c>
      <c r="BF247" s="214">
        <f>IF(N247="snížená",J247,0)</f>
        <v>0</v>
      </c>
      <c r="BG247" s="214">
        <f>IF(N247="zákl. přenesená",J247,0)</f>
        <v>0</v>
      </c>
      <c r="BH247" s="214">
        <f>IF(N247="sníž. přenesená",J247,0)</f>
        <v>0</v>
      </c>
      <c r="BI247" s="214">
        <f>IF(N247="nulová",J247,0)</f>
        <v>0</v>
      </c>
      <c r="BJ247" s="16" t="s">
        <v>80</v>
      </c>
      <c r="BK247" s="214">
        <f>ROUND(I247*H247,2)</f>
        <v>0</v>
      </c>
      <c r="BL247" s="16" t="s">
        <v>267</v>
      </c>
      <c r="BM247" s="16" t="s">
        <v>2346</v>
      </c>
    </row>
    <row r="248" s="1" customFormat="1">
      <c r="B248" s="37"/>
      <c r="C248" s="38"/>
      <c r="D248" s="215" t="s">
        <v>175</v>
      </c>
      <c r="E248" s="38"/>
      <c r="F248" s="216" t="s">
        <v>1075</v>
      </c>
      <c r="G248" s="38"/>
      <c r="H248" s="38"/>
      <c r="I248" s="129"/>
      <c r="J248" s="38"/>
      <c r="K248" s="38"/>
      <c r="L248" s="42"/>
      <c r="M248" s="217"/>
      <c r="N248" s="78"/>
      <c r="O248" s="78"/>
      <c r="P248" s="78"/>
      <c r="Q248" s="78"/>
      <c r="R248" s="78"/>
      <c r="S248" s="78"/>
      <c r="T248" s="79"/>
      <c r="AT248" s="16" t="s">
        <v>175</v>
      </c>
      <c r="AU248" s="16" t="s">
        <v>82</v>
      </c>
    </row>
    <row r="249" s="11" customFormat="1">
      <c r="B249" s="218"/>
      <c r="C249" s="219"/>
      <c r="D249" s="215" t="s">
        <v>177</v>
      </c>
      <c r="E249" s="220" t="s">
        <v>19</v>
      </c>
      <c r="F249" s="221" t="s">
        <v>2347</v>
      </c>
      <c r="G249" s="219"/>
      <c r="H249" s="222">
        <v>16.48</v>
      </c>
      <c r="I249" s="223"/>
      <c r="J249" s="219"/>
      <c r="K249" s="219"/>
      <c r="L249" s="224"/>
      <c r="M249" s="225"/>
      <c r="N249" s="226"/>
      <c r="O249" s="226"/>
      <c r="P249" s="226"/>
      <c r="Q249" s="226"/>
      <c r="R249" s="226"/>
      <c r="S249" s="226"/>
      <c r="T249" s="227"/>
      <c r="AT249" s="228" t="s">
        <v>177</v>
      </c>
      <c r="AU249" s="228" t="s">
        <v>82</v>
      </c>
      <c r="AV249" s="11" t="s">
        <v>82</v>
      </c>
      <c r="AW249" s="11" t="s">
        <v>33</v>
      </c>
      <c r="AX249" s="11" t="s">
        <v>72</v>
      </c>
      <c r="AY249" s="228" t="s">
        <v>166</v>
      </c>
    </row>
    <row r="250" s="13" customFormat="1">
      <c r="B250" s="240"/>
      <c r="C250" s="241"/>
      <c r="D250" s="215" t="s">
        <v>177</v>
      </c>
      <c r="E250" s="242" t="s">
        <v>19</v>
      </c>
      <c r="F250" s="243" t="s">
        <v>2348</v>
      </c>
      <c r="G250" s="241"/>
      <c r="H250" s="242" t="s">
        <v>19</v>
      </c>
      <c r="I250" s="244"/>
      <c r="J250" s="241"/>
      <c r="K250" s="241"/>
      <c r="L250" s="245"/>
      <c r="M250" s="246"/>
      <c r="N250" s="247"/>
      <c r="O250" s="247"/>
      <c r="P250" s="247"/>
      <c r="Q250" s="247"/>
      <c r="R250" s="247"/>
      <c r="S250" s="247"/>
      <c r="T250" s="248"/>
      <c r="AT250" s="249" t="s">
        <v>177</v>
      </c>
      <c r="AU250" s="249" t="s">
        <v>82</v>
      </c>
      <c r="AV250" s="13" t="s">
        <v>80</v>
      </c>
      <c r="AW250" s="13" t="s">
        <v>33</v>
      </c>
      <c r="AX250" s="13" t="s">
        <v>72</v>
      </c>
      <c r="AY250" s="249" t="s">
        <v>166</v>
      </c>
    </row>
    <row r="251" s="11" customFormat="1">
      <c r="B251" s="218"/>
      <c r="C251" s="219"/>
      <c r="D251" s="215" t="s">
        <v>177</v>
      </c>
      <c r="E251" s="220" t="s">
        <v>19</v>
      </c>
      <c r="F251" s="221" t="s">
        <v>2349</v>
      </c>
      <c r="G251" s="219"/>
      <c r="H251" s="222">
        <v>92.239999999999995</v>
      </c>
      <c r="I251" s="223"/>
      <c r="J251" s="219"/>
      <c r="K251" s="219"/>
      <c r="L251" s="224"/>
      <c r="M251" s="225"/>
      <c r="N251" s="226"/>
      <c r="O251" s="226"/>
      <c r="P251" s="226"/>
      <c r="Q251" s="226"/>
      <c r="R251" s="226"/>
      <c r="S251" s="226"/>
      <c r="T251" s="227"/>
      <c r="AT251" s="228" t="s">
        <v>177</v>
      </c>
      <c r="AU251" s="228" t="s">
        <v>82</v>
      </c>
      <c r="AV251" s="11" t="s">
        <v>82</v>
      </c>
      <c r="AW251" s="11" t="s">
        <v>33</v>
      </c>
      <c r="AX251" s="11" t="s">
        <v>72</v>
      </c>
      <c r="AY251" s="228" t="s">
        <v>166</v>
      </c>
    </row>
    <row r="252" s="13" customFormat="1">
      <c r="B252" s="240"/>
      <c r="C252" s="241"/>
      <c r="D252" s="215" t="s">
        <v>177</v>
      </c>
      <c r="E252" s="242" t="s">
        <v>19</v>
      </c>
      <c r="F252" s="243" t="s">
        <v>2288</v>
      </c>
      <c r="G252" s="241"/>
      <c r="H252" s="242" t="s">
        <v>19</v>
      </c>
      <c r="I252" s="244"/>
      <c r="J252" s="241"/>
      <c r="K252" s="241"/>
      <c r="L252" s="245"/>
      <c r="M252" s="246"/>
      <c r="N252" s="247"/>
      <c r="O252" s="247"/>
      <c r="P252" s="247"/>
      <c r="Q252" s="247"/>
      <c r="R252" s="247"/>
      <c r="S252" s="247"/>
      <c r="T252" s="248"/>
      <c r="AT252" s="249" t="s">
        <v>177</v>
      </c>
      <c r="AU252" s="249" t="s">
        <v>82</v>
      </c>
      <c r="AV252" s="13" t="s">
        <v>80</v>
      </c>
      <c r="AW252" s="13" t="s">
        <v>33</v>
      </c>
      <c r="AX252" s="13" t="s">
        <v>72</v>
      </c>
      <c r="AY252" s="249" t="s">
        <v>166</v>
      </c>
    </row>
    <row r="253" s="12" customFormat="1">
      <c r="B253" s="229"/>
      <c r="C253" s="230"/>
      <c r="D253" s="215" t="s">
        <v>177</v>
      </c>
      <c r="E253" s="231" t="s">
        <v>19</v>
      </c>
      <c r="F253" s="232" t="s">
        <v>179</v>
      </c>
      <c r="G253" s="230"/>
      <c r="H253" s="233">
        <v>108.72</v>
      </c>
      <c r="I253" s="234"/>
      <c r="J253" s="230"/>
      <c r="K253" s="230"/>
      <c r="L253" s="235"/>
      <c r="M253" s="236"/>
      <c r="N253" s="237"/>
      <c r="O253" s="237"/>
      <c r="P253" s="237"/>
      <c r="Q253" s="237"/>
      <c r="R253" s="237"/>
      <c r="S253" s="237"/>
      <c r="T253" s="238"/>
      <c r="AT253" s="239" t="s">
        <v>177</v>
      </c>
      <c r="AU253" s="239" t="s">
        <v>82</v>
      </c>
      <c r="AV253" s="12" t="s">
        <v>173</v>
      </c>
      <c r="AW253" s="12" t="s">
        <v>33</v>
      </c>
      <c r="AX253" s="12" t="s">
        <v>80</v>
      </c>
      <c r="AY253" s="239" t="s">
        <v>166</v>
      </c>
    </row>
    <row r="254" s="1" customFormat="1" ht="22.5" customHeight="1">
      <c r="B254" s="37"/>
      <c r="C254" s="250" t="s">
        <v>463</v>
      </c>
      <c r="D254" s="250" t="s">
        <v>319</v>
      </c>
      <c r="E254" s="251" t="s">
        <v>2350</v>
      </c>
      <c r="F254" s="252" t="s">
        <v>2351</v>
      </c>
      <c r="G254" s="253" t="s">
        <v>287</v>
      </c>
      <c r="H254" s="254">
        <v>125.02800000000001</v>
      </c>
      <c r="I254" s="255"/>
      <c r="J254" s="256">
        <f>ROUND(I254*H254,2)</f>
        <v>0</v>
      </c>
      <c r="K254" s="252" t="s">
        <v>19</v>
      </c>
      <c r="L254" s="257"/>
      <c r="M254" s="258" t="s">
        <v>19</v>
      </c>
      <c r="N254" s="259" t="s">
        <v>43</v>
      </c>
      <c r="O254" s="78"/>
      <c r="P254" s="212">
        <f>O254*H254</f>
        <v>0</v>
      </c>
      <c r="Q254" s="212">
        <v>0.001</v>
      </c>
      <c r="R254" s="212">
        <f>Q254*H254</f>
        <v>0.125028</v>
      </c>
      <c r="S254" s="212">
        <v>0</v>
      </c>
      <c r="T254" s="213">
        <f>S254*H254</f>
        <v>0</v>
      </c>
      <c r="AR254" s="16" t="s">
        <v>376</v>
      </c>
      <c r="AT254" s="16" t="s">
        <v>319</v>
      </c>
      <c r="AU254" s="16" t="s">
        <v>82</v>
      </c>
      <c r="AY254" s="16" t="s">
        <v>166</v>
      </c>
      <c r="BE254" s="214">
        <f>IF(N254="základní",J254,0)</f>
        <v>0</v>
      </c>
      <c r="BF254" s="214">
        <f>IF(N254="snížená",J254,0)</f>
        <v>0</v>
      </c>
      <c r="BG254" s="214">
        <f>IF(N254="zákl. přenesená",J254,0)</f>
        <v>0</v>
      </c>
      <c r="BH254" s="214">
        <f>IF(N254="sníž. přenesená",J254,0)</f>
        <v>0</v>
      </c>
      <c r="BI254" s="214">
        <f>IF(N254="nulová",J254,0)</f>
        <v>0</v>
      </c>
      <c r="BJ254" s="16" t="s">
        <v>80</v>
      </c>
      <c r="BK254" s="214">
        <f>ROUND(I254*H254,2)</f>
        <v>0</v>
      </c>
      <c r="BL254" s="16" t="s">
        <v>267</v>
      </c>
      <c r="BM254" s="16" t="s">
        <v>2352</v>
      </c>
    </row>
    <row r="255" s="11" customFormat="1">
      <c r="B255" s="218"/>
      <c r="C255" s="219"/>
      <c r="D255" s="215" t="s">
        <v>177</v>
      </c>
      <c r="E255" s="219"/>
      <c r="F255" s="221" t="s">
        <v>2353</v>
      </c>
      <c r="G255" s="219"/>
      <c r="H255" s="222">
        <v>125.02800000000001</v>
      </c>
      <c r="I255" s="223"/>
      <c r="J255" s="219"/>
      <c r="K255" s="219"/>
      <c r="L255" s="224"/>
      <c r="M255" s="225"/>
      <c r="N255" s="226"/>
      <c r="O255" s="226"/>
      <c r="P255" s="226"/>
      <c r="Q255" s="226"/>
      <c r="R255" s="226"/>
      <c r="S255" s="226"/>
      <c r="T255" s="227"/>
      <c r="AT255" s="228" t="s">
        <v>177</v>
      </c>
      <c r="AU255" s="228" t="s">
        <v>82</v>
      </c>
      <c r="AV255" s="11" t="s">
        <v>82</v>
      </c>
      <c r="AW255" s="11" t="s">
        <v>4</v>
      </c>
      <c r="AX255" s="11" t="s">
        <v>80</v>
      </c>
      <c r="AY255" s="228" t="s">
        <v>166</v>
      </c>
    </row>
    <row r="256" s="1" customFormat="1" ht="16.5" customHeight="1">
      <c r="B256" s="37"/>
      <c r="C256" s="203" t="s">
        <v>470</v>
      </c>
      <c r="D256" s="203" t="s">
        <v>168</v>
      </c>
      <c r="E256" s="204" t="s">
        <v>2354</v>
      </c>
      <c r="F256" s="205" t="s">
        <v>2355</v>
      </c>
      <c r="G256" s="206" t="s">
        <v>350</v>
      </c>
      <c r="H256" s="207">
        <v>271.80000000000001</v>
      </c>
      <c r="I256" s="208"/>
      <c r="J256" s="209">
        <f>ROUND(I256*H256,2)</f>
        <v>0</v>
      </c>
      <c r="K256" s="205" t="s">
        <v>172</v>
      </c>
      <c r="L256" s="42"/>
      <c r="M256" s="210" t="s">
        <v>19</v>
      </c>
      <c r="N256" s="211" t="s">
        <v>43</v>
      </c>
      <c r="O256" s="78"/>
      <c r="P256" s="212">
        <f>O256*H256</f>
        <v>0</v>
      </c>
      <c r="Q256" s="212">
        <v>0.00020000000000000001</v>
      </c>
      <c r="R256" s="212">
        <f>Q256*H256</f>
        <v>0.054360000000000006</v>
      </c>
      <c r="S256" s="212">
        <v>0</v>
      </c>
      <c r="T256" s="213">
        <f>S256*H256</f>
        <v>0</v>
      </c>
      <c r="AR256" s="16" t="s">
        <v>267</v>
      </c>
      <c r="AT256" s="16" t="s">
        <v>168</v>
      </c>
      <c r="AU256" s="16" t="s">
        <v>82</v>
      </c>
      <c r="AY256" s="16" t="s">
        <v>166</v>
      </c>
      <c r="BE256" s="214">
        <f>IF(N256="základní",J256,0)</f>
        <v>0</v>
      </c>
      <c r="BF256" s="214">
        <f>IF(N256="snížená",J256,0)</f>
        <v>0</v>
      </c>
      <c r="BG256" s="214">
        <f>IF(N256="zákl. přenesená",J256,0)</f>
        <v>0</v>
      </c>
      <c r="BH256" s="214">
        <f>IF(N256="sníž. přenesená",J256,0)</f>
        <v>0</v>
      </c>
      <c r="BI256" s="214">
        <f>IF(N256="nulová",J256,0)</f>
        <v>0</v>
      </c>
      <c r="BJ256" s="16" t="s">
        <v>80</v>
      </c>
      <c r="BK256" s="214">
        <f>ROUND(I256*H256,2)</f>
        <v>0</v>
      </c>
      <c r="BL256" s="16" t="s">
        <v>267</v>
      </c>
      <c r="BM256" s="16" t="s">
        <v>2356</v>
      </c>
    </row>
    <row r="257" s="11" customFormat="1">
      <c r="B257" s="218"/>
      <c r="C257" s="219"/>
      <c r="D257" s="215" t="s">
        <v>177</v>
      </c>
      <c r="E257" s="220" t="s">
        <v>19</v>
      </c>
      <c r="F257" s="221" t="s">
        <v>2357</v>
      </c>
      <c r="G257" s="219"/>
      <c r="H257" s="222">
        <v>41.200000000000003</v>
      </c>
      <c r="I257" s="223"/>
      <c r="J257" s="219"/>
      <c r="K257" s="219"/>
      <c r="L257" s="224"/>
      <c r="M257" s="225"/>
      <c r="N257" s="226"/>
      <c r="O257" s="226"/>
      <c r="P257" s="226"/>
      <c r="Q257" s="226"/>
      <c r="R257" s="226"/>
      <c r="S257" s="226"/>
      <c r="T257" s="227"/>
      <c r="AT257" s="228" t="s">
        <v>177</v>
      </c>
      <c r="AU257" s="228" t="s">
        <v>82</v>
      </c>
      <c r="AV257" s="11" t="s">
        <v>82</v>
      </c>
      <c r="AW257" s="11" t="s">
        <v>33</v>
      </c>
      <c r="AX257" s="11" t="s">
        <v>72</v>
      </c>
      <c r="AY257" s="228" t="s">
        <v>166</v>
      </c>
    </row>
    <row r="258" s="11" customFormat="1">
      <c r="B258" s="218"/>
      <c r="C258" s="219"/>
      <c r="D258" s="215" t="s">
        <v>177</v>
      </c>
      <c r="E258" s="220" t="s">
        <v>19</v>
      </c>
      <c r="F258" s="221" t="s">
        <v>2358</v>
      </c>
      <c r="G258" s="219"/>
      <c r="H258" s="222">
        <v>230.59999999999999</v>
      </c>
      <c r="I258" s="223"/>
      <c r="J258" s="219"/>
      <c r="K258" s="219"/>
      <c r="L258" s="224"/>
      <c r="M258" s="225"/>
      <c r="N258" s="226"/>
      <c r="O258" s="226"/>
      <c r="P258" s="226"/>
      <c r="Q258" s="226"/>
      <c r="R258" s="226"/>
      <c r="S258" s="226"/>
      <c r="T258" s="227"/>
      <c r="AT258" s="228" t="s">
        <v>177</v>
      </c>
      <c r="AU258" s="228" t="s">
        <v>82</v>
      </c>
      <c r="AV258" s="11" t="s">
        <v>82</v>
      </c>
      <c r="AW258" s="11" t="s">
        <v>33</v>
      </c>
      <c r="AX258" s="11" t="s">
        <v>72</v>
      </c>
      <c r="AY258" s="228" t="s">
        <v>166</v>
      </c>
    </row>
    <row r="259" s="12" customFormat="1">
      <c r="B259" s="229"/>
      <c r="C259" s="230"/>
      <c r="D259" s="215" t="s">
        <v>177</v>
      </c>
      <c r="E259" s="231" t="s">
        <v>19</v>
      </c>
      <c r="F259" s="232" t="s">
        <v>179</v>
      </c>
      <c r="G259" s="230"/>
      <c r="H259" s="233">
        <v>271.80000000000001</v>
      </c>
      <c r="I259" s="234"/>
      <c r="J259" s="230"/>
      <c r="K259" s="230"/>
      <c r="L259" s="235"/>
      <c r="M259" s="236"/>
      <c r="N259" s="237"/>
      <c r="O259" s="237"/>
      <c r="P259" s="237"/>
      <c r="Q259" s="237"/>
      <c r="R259" s="237"/>
      <c r="S259" s="237"/>
      <c r="T259" s="238"/>
      <c r="AT259" s="239" t="s">
        <v>177</v>
      </c>
      <c r="AU259" s="239" t="s">
        <v>82</v>
      </c>
      <c r="AV259" s="12" t="s">
        <v>173</v>
      </c>
      <c r="AW259" s="12" t="s">
        <v>33</v>
      </c>
      <c r="AX259" s="12" t="s">
        <v>80</v>
      </c>
      <c r="AY259" s="239" t="s">
        <v>166</v>
      </c>
    </row>
    <row r="260" s="1" customFormat="1" ht="22.5" customHeight="1">
      <c r="B260" s="37"/>
      <c r="C260" s="203" t="s">
        <v>477</v>
      </c>
      <c r="D260" s="203" t="s">
        <v>168</v>
      </c>
      <c r="E260" s="204" t="s">
        <v>2359</v>
      </c>
      <c r="F260" s="205" t="s">
        <v>2360</v>
      </c>
      <c r="G260" s="206" t="s">
        <v>221</v>
      </c>
      <c r="H260" s="207">
        <v>0.25600000000000001</v>
      </c>
      <c r="I260" s="208"/>
      <c r="J260" s="209">
        <f>ROUND(I260*H260,2)</f>
        <v>0</v>
      </c>
      <c r="K260" s="205" t="s">
        <v>172</v>
      </c>
      <c r="L260" s="42"/>
      <c r="M260" s="210" t="s">
        <v>19</v>
      </c>
      <c r="N260" s="211" t="s">
        <v>43</v>
      </c>
      <c r="O260" s="78"/>
      <c r="P260" s="212">
        <f>O260*H260</f>
        <v>0</v>
      </c>
      <c r="Q260" s="212">
        <v>0</v>
      </c>
      <c r="R260" s="212">
        <f>Q260*H260</f>
        <v>0</v>
      </c>
      <c r="S260" s="212">
        <v>0</v>
      </c>
      <c r="T260" s="213">
        <f>S260*H260</f>
        <v>0</v>
      </c>
      <c r="AR260" s="16" t="s">
        <v>267</v>
      </c>
      <c r="AT260" s="16" t="s">
        <v>168</v>
      </c>
      <c r="AU260" s="16" t="s">
        <v>82</v>
      </c>
      <c r="AY260" s="16" t="s">
        <v>166</v>
      </c>
      <c r="BE260" s="214">
        <f>IF(N260="základní",J260,0)</f>
        <v>0</v>
      </c>
      <c r="BF260" s="214">
        <f>IF(N260="snížená",J260,0)</f>
        <v>0</v>
      </c>
      <c r="BG260" s="214">
        <f>IF(N260="zákl. přenesená",J260,0)</f>
        <v>0</v>
      </c>
      <c r="BH260" s="214">
        <f>IF(N260="sníž. přenesená",J260,0)</f>
        <v>0</v>
      </c>
      <c r="BI260" s="214">
        <f>IF(N260="nulová",J260,0)</f>
        <v>0</v>
      </c>
      <c r="BJ260" s="16" t="s">
        <v>80</v>
      </c>
      <c r="BK260" s="214">
        <f>ROUND(I260*H260,2)</f>
        <v>0</v>
      </c>
      <c r="BL260" s="16" t="s">
        <v>267</v>
      </c>
      <c r="BM260" s="16" t="s">
        <v>2361</v>
      </c>
    </row>
    <row r="261" s="1" customFormat="1">
      <c r="B261" s="37"/>
      <c r="C261" s="38"/>
      <c r="D261" s="215" t="s">
        <v>175</v>
      </c>
      <c r="E261" s="38"/>
      <c r="F261" s="216" t="s">
        <v>1088</v>
      </c>
      <c r="G261" s="38"/>
      <c r="H261" s="38"/>
      <c r="I261" s="129"/>
      <c r="J261" s="38"/>
      <c r="K261" s="38"/>
      <c r="L261" s="42"/>
      <c r="M261" s="260"/>
      <c r="N261" s="261"/>
      <c r="O261" s="261"/>
      <c r="P261" s="261"/>
      <c r="Q261" s="261"/>
      <c r="R261" s="261"/>
      <c r="S261" s="261"/>
      <c r="T261" s="262"/>
      <c r="AT261" s="16" t="s">
        <v>175</v>
      </c>
      <c r="AU261" s="16" t="s">
        <v>82</v>
      </c>
    </row>
    <row r="262" s="1" customFormat="1" ht="6.96" customHeight="1">
      <c r="B262" s="56"/>
      <c r="C262" s="57"/>
      <c r="D262" s="57"/>
      <c r="E262" s="57"/>
      <c r="F262" s="57"/>
      <c r="G262" s="57"/>
      <c r="H262" s="57"/>
      <c r="I262" s="153"/>
      <c r="J262" s="57"/>
      <c r="K262" s="57"/>
      <c r="L262" s="42"/>
    </row>
  </sheetData>
  <sheetProtection sheet="1" autoFilter="0" formatColumns="0" formatRows="0" objects="1" scenarios="1" spinCount="100000" saltValue="ZO/J5QE9Ynp7CCr/EeBvEPgWg2OcZpKn42GSJqCHvcD6DCAjE5mgApc4fBR9hjlo70GwEI3pIP+627XcXhmLDw==" hashValue="214DgHfAPDA/VJQwHaAJmXkbH6jLAC7P3Kp0NYPyUOG8VESAfDg3xt6T6Lb4VghlPOLclz/wo0RI1DxsaIcZ0g==" algorithmName="SHA-512" password="CC35"/>
  <autoFilter ref="C89:K261"/>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2"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6" t="s">
        <v>115</v>
      </c>
    </row>
    <row r="3" ht="6.96" customHeight="1">
      <c r="B3" s="123"/>
      <c r="C3" s="124"/>
      <c r="D3" s="124"/>
      <c r="E3" s="124"/>
      <c r="F3" s="124"/>
      <c r="G3" s="124"/>
      <c r="H3" s="124"/>
      <c r="I3" s="125"/>
      <c r="J3" s="124"/>
      <c r="K3" s="124"/>
      <c r="L3" s="19"/>
      <c r="AT3" s="16" t="s">
        <v>82</v>
      </c>
    </row>
    <row r="4" ht="24.96" customHeight="1">
      <c r="B4" s="19"/>
      <c r="D4" s="126" t="s">
        <v>116</v>
      </c>
      <c r="L4" s="19"/>
      <c r="M4" s="23" t="s">
        <v>10</v>
      </c>
      <c r="AT4" s="16" t="s">
        <v>4</v>
      </c>
    </row>
    <row r="5" ht="6.96" customHeight="1">
      <c r="B5" s="19"/>
      <c r="L5" s="19"/>
    </row>
    <row r="6" ht="12" customHeight="1">
      <c r="B6" s="19"/>
      <c r="D6" s="127" t="s">
        <v>16</v>
      </c>
      <c r="L6" s="19"/>
    </row>
    <row r="7" ht="16.5" customHeight="1">
      <c r="B7" s="19"/>
      <c r="E7" s="128" t="str">
        <f>'Rekapitulace stavby'!K6</f>
        <v>Stodská nemocnice,Stav.úpravy oddělení následné péče (LDN), 2.ETAPA západní křídlo jižního traktu</v>
      </c>
      <c r="F7" s="127"/>
      <c r="G7" s="127"/>
      <c r="H7" s="127"/>
      <c r="L7" s="19"/>
    </row>
    <row r="8" s="1" customFormat="1" ht="12" customHeight="1">
      <c r="B8" s="42"/>
      <c r="D8" s="127" t="s">
        <v>117</v>
      </c>
      <c r="I8" s="129"/>
      <c r="L8" s="42"/>
    </row>
    <row r="9" s="1" customFormat="1" ht="36.96" customHeight="1">
      <c r="B9" s="42"/>
      <c r="E9" s="130" t="s">
        <v>2362</v>
      </c>
      <c r="F9" s="1"/>
      <c r="G9" s="1"/>
      <c r="H9" s="1"/>
      <c r="I9" s="129"/>
      <c r="L9" s="42"/>
    </row>
    <row r="10" s="1" customFormat="1">
      <c r="B10" s="42"/>
      <c r="I10" s="129"/>
      <c r="L10" s="42"/>
    </row>
    <row r="11" s="1" customFormat="1" ht="12" customHeight="1">
      <c r="B11" s="42"/>
      <c r="D11" s="127" t="s">
        <v>18</v>
      </c>
      <c r="F11" s="16" t="s">
        <v>19</v>
      </c>
      <c r="I11" s="131" t="s">
        <v>20</v>
      </c>
      <c r="J11" s="16" t="s">
        <v>19</v>
      </c>
      <c r="L11" s="42"/>
    </row>
    <row r="12" s="1" customFormat="1" ht="12" customHeight="1">
      <c r="B12" s="42"/>
      <c r="D12" s="127" t="s">
        <v>21</v>
      </c>
      <c r="F12" s="16" t="s">
        <v>22</v>
      </c>
      <c r="I12" s="131" t="s">
        <v>23</v>
      </c>
      <c r="J12" s="132" t="str">
        <f>'Rekapitulace stavby'!AN8</f>
        <v>2. 8. 2019</v>
      </c>
      <c r="L12" s="42"/>
    </row>
    <row r="13" s="1" customFormat="1" ht="10.8" customHeight="1">
      <c r="B13" s="42"/>
      <c r="I13" s="129"/>
      <c r="L13" s="42"/>
    </row>
    <row r="14" s="1" customFormat="1" ht="12" customHeight="1">
      <c r="B14" s="42"/>
      <c r="D14" s="127" t="s">
        <v>25</v>
      </c>
      <c r="I14" s="131" t="s">
        <v>26</v>
      </c>
      <c r="J14" s="16" t="s">
        <v>19</v>
      </c>
      <c r="L14" s="42"/>
    </row>
    <row r="15" s="1" customFormat="1" ht="18" customHeight="1">
      <c r="B15" s="42"/>
      <c r="E15" s="16" t="s">
        <v>27</v>
      </c>
      <c r="I15" s="131" t="s">
        <v>28</v>
      </c>
      <c r="J15" s="16" t="s">
        <v>19</v>
      </c>
      <c r="L15" s="42"/>
    </row>
    <row r="16" s="1" customFormat="1" ht="6.96" customHeight="1">
      <c r="B16" s="42"/>
      <c r="I16" s="129"/>
      <c r="L16" s="42"/>
    </row>
    <row r="17" s="1" customFormat="1" ht="12" customHeight="1">
      <c r="B17" s="42"/>
      <c r="D17" s="127" t="s">
        <v>29</v>
      </c>
      <c r="I17" s="131" t="s">
        <v>26</v>
      </c>
      <c r="J17" s="32" t="str">
        <f>'Rekapitulace stavby'!AN13</f>
        <v>Vyplň údaj</v>
      </c>
      <c r="L17" s="42"/>
    </row>
    <row r="18" s="1" customFormat="1" ht="18" customHeight="1">
      <c r="B18" s="42"/>
      <c r="E18" s="32" t="str">
        <f>'Rekapitulace stavby'!E14</f>
        <v>Vyplň údaj</v>
      </c>
      <c r="F18" s="16"/>
      <c r="G18" s="16"/>
      <c r="H18" s="16"/>
      <c r="I18" s="131" t="s">
        <v>28</v>
      </c>
      <c r="J18" s="32" t="str">
        <f>'Rekapitulace stavby'!AN14</f>
        <v>Vyplň údaj</v>
      </c>
      <c r="L18" s="42"/>
    </row>
    <row r="19" s="1" customFormat="1" ht="6.96" customHeight="1">
      <c r="B19" s="42"/>
      <c r="I19" s="129"/>
      <c r="L19" s="42"/>
    </row>
    <row r="20" s="1" customFormat="1" ht="12" customHeight="1">
      <c r="B20" s="42"/>
      <c r="D20" s="127" t="s">
        <v>31</v>
      </c>
      <c r="I20" s="131" t="s">
        <v>26</v>
      </c>
      <c r="J20" s="16" t="s">
        <v>19</v>
      </c>
      <c r="L20" s="42"/>
    </row>
    <row r="21" s="1" customFormat="1" ht="18" customHeight="1">
      <c r="B21" s="42"/>
      <c r="E21" s="16" t="s">
        <v>32</v>
      </c>
      <c r="I21" s="131" t="s">
        <v>28</v>
      </c>
      <c r="J21" s="16" t="s">
        <v>19</v>
      </c>
      <c r="L21" s="42"/>
    </row>
    <row r="22" s="1" customFormat="1" ht="6.96" customHeight="1">
      <c r="B22" s="42"/>
      <c r="I22" s="129"/>
      <c r="L22" s="42"/>
    </row>
    <row r="23" s="1" customFormat="1" ht="12" customHeight="1">
      <c r="B23" s="42"/>
      <c r="D23" s="127" t="s">
        <v>34</v>
      </c>
      <c r="I23" s="131" t="s">
        <v>26</v>
      </c>
      <c r="J23" s="16" t="s">
        <v>19</v>
      </c>
      <c r="L23" s="42"/>
    </row>
    <row r="24" s="1" customFormat="1" ht="18" customHeight="1">
      <c r="B24" s="42"/>
      <c r="E24" s="16" t="s">
        <v>35</v>
      </c>
      <c r="I24" s="131" t="s">
        <v>28</v>
      </c>
      <c r="J24" s="16" t="s">
        <v>19</v>
      </c>
      <c r="L24" s="42"/>
    </row>
    <row r="25" s="1" customFormat="1" ht="6.96" customHeight="1">
      <c r="B25" s="42"/>
      <c r="I25" s="129"/>
      <c r="L25" s="42"/>
    </row>
    <row r="26" s="1" customFormat="1" ht="12" customHeight="1">
      <c r="B26" s="42"/>
      <c r="D26" s="127" t="s">
        <v>36</v>
      </c>
      <c r="I26" s="129"/>
      <c r="L26" s="42"/>
    </row>
    <row r="27" s="6" customFormat="1" ht="16.5" customHeight="1">
      <c r="B27" s="133"/>
      <c r="E27" s="134" t="s">
        <v>19</v>
      </c>
      <c r="F27" s="134"/>
      <c r="G27" s="134"/>
      <c r="H27" s="134"/>
      <c r="I27" s="135"/>
      <c r="L27" s="133"/>
    </row>
    <row r="28" s="1" customFormat="1" ht="6.96" customHeight="1">
      <c r="B28" s="42"/>
      <c r="I28" s="129"/>
      <c r="L28" s="42"/>
    </row>
    <row r="29" s="1" customFormat="1" ht="6.96" customHeight="1">
      <c r="B29" s="42"/>
      <c r="D29" s="70"/>
      <c r="E29" s="70"/>
      <c r="F29" s="70"/>
      <c r="G29" s="70"/>
      <c r="H29" s="70"/>
      <c r="I29" s="136"/>
      <c r="J29" s="70"/>
      <c r="K29" s="70"/>
      <c r="L29" s="42"/>
    </row>
    <row r="30" s="1" customFormat="1" ht="25.44" customHeight="1">
      <c r="B30" s="42"/>
      <c r="D30" s="137" t="s">
        <v>38</v>
      </c>
      <c r="I30" s="129"/>
      <c r="J30" s="138">
        <f>ROUND(J84, 2)</f>
        <v>0</v>
      </c>
      <c r="L30" s="42"/>
    </row>
    <row r="31" s="1" customFormat="1" ht="6.96" customHeight="1">
      <c r="B31" s="42"/>
      <c r="D31" s="70"/>
      <c r="E31" s="70"/>
      <c r="F31" s="70"/>
      <c r="G31" s="70"/>
      <c r="H31" s="70"/>
      <c r="I31" s="136"/>
      <c r="J31" s="70"/>
      <c r="K31" s="70"/>
      <c r="L31" s="42"/>
    </row>
    <row r="32" s="1" customFormat="1" ht="14.4" customHeight="1">
      <c r="B32" s="42"/>
      <c r="F32" s="139" t="s">
        <v>40</v>
      </c>
      <c r="I32" s="140" t="s">
        <v>39</v>
      </c>
      <c r="J32" s="139" t="s">
        <v>41</v>
      </c>
      <c r="L32" s="42"/>
    </row>
    <row r="33" s="1" customFormat="1" ht="14.4" customHeight="1">
      <c r="B33" s="42"/>
      <c r="D33" s="127" t="s">
        <v>42</v>
      </c>
      <c r="E33" s="127" t="s">
        <v>43</v>
      </c>
      <c r="F33" s="141">
        <f>ROUND((SUM(BE84:BE98)),  2)</f>
        <v>0</v>
      </c>
      <c r="I33" s="142">
        <v>0.20999999999999999</v>
      </c>
      <c r="J33" s="141">
        <f>ROUND(((SUM(BE84:BE98))*I33),  2)</f>
        <v>0</v>
      </c>
      <c r="L33" s="42"/>
    </row>
    <row r="34" s="1" customFormat="1" ht="14.4" customHeight="1">
      <c r="B34" s="42"/>
      <c r="E34" s="127" t="s">
        <v>44</v>
      </c>
      <c r="F34" s="141">
        <f>ROUND((SUM(BF84:BF98)),  2)</f>
        <v>0</v>
      </c>
      <c r="I34" s="142">
        <v>0.14999999999999999</v>
      </c>
      <c r="J34" s="141">
        <f>ROUND(((SUM(BF84:BF98))*I34),  2)</f>
        <v>0</v>
      </c>
      <c r="L34" s="42"/>
    </row>
    <row r="35" hidden="1" s="1" customFormat="1" ht="14.4" customHeight="1">
      <c r="B35" s="42"/>
      <c r="E35" s="127" t="s">
        <v>45</v>
      </c>
      <c r="F35" s="141">
        <f>ROUND((SUM(BG84:BG98)),  2)</f>
        <v>0</v>
      </c>
      <c r="I35" s="142">
        <v>0.20999999999999999</v>
      </c>
      <c r="J35" s="141">
        <f>0</f>
        <v>0</v>
      </c>
      <c r="L35" s="42"/>
    </row>
    <row r="36" hidden="1" s="1" customFormat="1" ht="14.4" customHeight="1">
      <c r="B36" s="42"/>
      <c r="E36" s="127" t="s">
        <v>46</v>
      </c>
      <c r="F36" s="141">
        <f>ROUND((SUM(BH84:BH98)),  2)</f>
        <v>0</v>
      </c>
      <c r="I36" s="142">
        <v>0.14999999999999999</v>
      </c>
      <c r="J36" s="141">
        <f>0</f>
        <v>0</v>
      </c>
      <c r="L36" s="42"/>
    </row>
    <row r="37" hidden="1" s="1" customFormat="1" ht="14.4" customHeight="1">
      <c r="B37" s="42"/>
      <c r="E37" s="127" t="s">
        <v>47</v>
      </c>
      <c r="F37" s="141">
        <f>ROUND((SUM(BI84:BI98)),  2)</f>
        <v>0</v>
      </c>
      <c r="I37" s="142">
        <v>0</v>
      </c>
      <c r="J37" s="141">
        <f>0</f>
        <v>0</v>
      </c>
      <c r="L37" s="42"/>
    </row>
    <row r="38" s="1" customFormat="1" ht="6.96" customHeight="1">
      <c r="B38" s="42"/>
      <c r="I38" s="129"/>
      <c r="L38" s="42"/>
    </row>
    <row r="39" s="1" customFormat="1" ht="25.44" customHeight="1">
      <c r="B39" s="42"/>
      <c r="C39" s="143"/>
      <c r="D39" s="144" t="s">
        <v>48</v>
      </c>
      <c r="E39" s="145"/>
      <c r="F39" s="145"/>
      <c r="G39" s="146" t="s">
        <v>49</v>
      </c>
      <c r="H39" s="147" t="s">
        <v>50</v>
      </c>
      <c r="I39" s="148"/>
      <c r="J39" s="149">
        <f>SUM(J30:J37)</f>
        <v>0</v>
      </c>
      <c r="K39" s="150"/>
      <c r="L39" s="42"/>
    </row>
    <row r="40" s="1" customFormat="1" ht="14.4" customHeight="1">
      <c r="B40" s="151"/>
      <c r="C40" s="152"/>
      <c r="D40" s="152"/>
      <c r="E40" s="152"/>
      <c r="F40" s="152"/>
      <c r="G40" s="152"/>
      <c r="H40" s="152"/>
      <c r="I40" s="153"/>
      <c r="J40" s="152"/>
      <c r="K40" s="152"/>
      <c r="L40" s="42"/>
    </row>
    <row r="44" s="1" customFormat="1" ht="6.96" customHeight="1">
      <c r="B44" s="154"/>
      <c r="C44" s="155"/>
      <c r="D44" s="155"/>
      <c r="E44" s="155"/>
      <c r="F44" s="155"/>
      <c r="G44" s="155"/>
      <c r="H44" s="155"/>
      <c r="I44" s="156"/>
      <c r="J44" s="155"/>
      <c r="K44" s="155"/>
      <c r="L44" s="42"/>
    </row>
    <row r="45" s="1" customFormat="1" ht="24.96" customHeight="1">
      <c r="B45" s="37"/>
      <c r="C45" s="22" t="s">
        <v>119</v>
      </c>
      <c r="D45" s="38"/>
      <c r="E45" s="38"/>
      <c r="F45" s="38"/>
      <c r="G45" s="38"/>
      <c r="H45" s="38"/>
      <c r="I45" s="129"/>
      <c r="J45" s="38"/>
      <c r="K45" s="38"/>
      <c r="L45" s="42"/>
    </row>
    <row r="46" s="1" customFormat="1" ht="6.96" customHeight="1">
      <c r="B46" s="37"/>
      <c r="C46" s="38"/>
      <c r="D46" s="38"/>
      <c r="E46" s="38"/>
      <c r="F46" s="38"/>
      <c r="G46" s="38"/>
      <c r="H46" s="38"/>
      <c r="I46" s="129"/>
      <c r="J46" s="38"/>
      <c r="K46" s="38"/>
      <c r="L46" s="42"/>
    </row>
    <row r="47" s="1" customFormat="1" ht="12" customHeight="1">
      <c r="B47" s="37"/>
      <c r="C47" s="31" t="s">
        <v>16</v>
      </c>
      <c r="D47" s="38"/>
      <c r="E47" s="38"/>
      <c r="F47" s="38"/>
      <c r="G47" s="38"/>
      <c r="H47" s="38"/>
      <c r="I47" s="129"/>
      <c r="J47" s="38"/>
      <c r="K47" s="38"/>
      <c r="L47" s="42"/>
    </row>
    <row r="48" s="1" customFormat="1" ht="16.5" customHeight="1">
      <c r="B48" s="37"/>
      <c r="C48" s="38"/>
      <c r="D48" s="38"/>
      <c r="E48" s="157" t="str">
        <f>E7</f>
        <v>Stodská nemocnice,Stav.úpravy oddělení následné péče (LDN), 2.ETAPA západní křídlo jižního traktu</v>
      </c>
      <c r="F48" s="31"/>
      <c r="G48" s="31"/>
      <c r="H48" s="31"/>
      <c r="I48" s="129"/>
      <c r="J48" s="38"/>
      <c r="K48" s="38"/>
      <c r="L48" s="42"/>
    </row>
    <row r="49" s="1" customFormat="1" ht="12" customHeight="1">
      <c r="B49" s="37"/>
      <c r="C49" s="31" t="s">
        <v>117</v>
      </c>
      <c r="D49" s="38"/>
      <c r="E49" s="38"/>
      <c r="F49" s="38"/>
      <c r="G49" s="38"/>
      <c r="H49" s="38"/>
      <c r="I49" s="129"/>
      <c r="J49" s="38"/>
      <c r="K49" s="38"/>
      <c r="L49" s="42"/>
    </row>
    <row r="50" s="1" customFormat="1" ht="16.5" customHeight="1">
      <c r="B50" s="37"/>
      <c r="C50" s="38"/>
      <c r="D50" s="38"/>
      <c r="E50" s="63" t="str">
        <f>E9</f>
        <v>Masn0612 - VON</v>
      </c>
      <c r="F50" s="38"/>
      <c r="G50" s="38"/>
      <c r="H50" s="38"/>
      <c r="I50" s="129"/>
      <c r="J50" s="38"/>
      <c r="K50" s="38"/>
      <c r="L50" s="42"/>
    </row>
    <row r="51" s="1" customFormat="1" ht="6.96" customHeight="1">
      <c r="B51" s="37"/>
      <c r="C51" s="38"/>
      <c r="D51" s="38"/>
      <c r="E51" s="38"/>
      <c r="F51" s="38"/>
      <c r="G51" s="38"/>
      <c r="H51" s="38"/>
      <c r="I51" s="129"/>
      <c r="J51" s="38"/>
      <c r="K51" s="38"/>
      <c r="L51" s="42"/>
    </row>
    <row r="52" s="1" customFormat="1" ht="12" customHeight="1">
      <c r="B52" s="37"/>
      <c r="C52" s="31" t="s">
        <v>21</v>
      </c>
      <c r="D52" s="38"/>
      <c r="E52" s="38"/>
      <c r="F52" s="26" t="str">
        <f>F12</f>
        <v xml:space="preserve"> </v>
      </c>
      <c r="G52" s="38"/>
      <c r="H52" s="38"/>
      <c r="I52" s="131" t="s">
        <v>23</v>
      </c>
      <c r="J52" s="66" t="str">
        <f>IF(J12="","",J12)</f>
        <v>2. 8. 2019</v>
      </c>
      <c r="K52" s="38"/>
      <c r="L52" s="42"/>
    </row>
    <row r="53" s="1" customFormat="1" ht="6.96" customHeight="1">
      <c r="B53" s="37"/>
      <c r="C53" s="38"/>
      <c r="D53" s="38"/>
      <c r="E53" s="38"/>
      <c r="F53" s="38"/>
      <c r="G53" s="38"/>
      <c r="H53" s="38"/>
      <c r="I53" s="129"/>
      <c r="J53" s="38"/>
      <c r="K53" s="38"/>
      <c r="L53" s="42"/>
    </row>
    <row r="54" s="1" customFormat="1" ht="24.9" customHeight="1">
      <c r="B54" s="37"/>
      <c r="C54" s="31" t="s">
        <v>25</v>
      </c>
      <c r="D54" s="38"/>
      <c r="E54" s="38"/>
      <c r="F54" s="26" t="str">
        <f>E15</f>
        <v>Stodská nemocnice a.s.</v>
      </c>
      <c r="G54" s="38"/>
      <c r="H54" s="38"/>
      <c r="I54" s="131" t="s">
        <v>31</v>
      </c>
      <c r="J54" s="35" t="str">
        <f>E21</f>
        <v>Mastný-architektonicko projektová kancelář</v>
      </c>
      <c r="K54" s="38"/>
      <c r="L54" s="42"/>
    </row>
    <row r="55" s="1" customFormat="1" ht="13.65" customHeight="1">
      <c r="B55" s="37"/>
      <c r="C55" s="31" t="s">
        <v>29</v>
      </c>
      <c r="D55" s="38"/>
      <c r="E55" s="38"/>
      <c r="F55" s="26" t="str">
        <f>IF(E18="","",E18)</f>
        <v>Vyplň údaj</v>
      </c>
      <c r="G55" s="38"/>
      <c r="H55" s="38"/>
      <c r="I55" s="131" t="s">
        <v>34</v>
      </c>
      <c r="J55" s="35" t="str">
        <f>E24</f>
        <v>Straka</v>
      </c>
      <c r="K55" s="38"/>
      <c r="L55" s="42"/>
    </row>
    <row r="56" s="1" customFormat="1" ht="10.32" customHeight="1">
      <c r="B56" s="37"/>
      <c r="C56" s="38"/>
      <c r="D56" s="38"/>
      <c r="E56" s="38"/>
      <c r="F56" s="38"/>
      <c r="G56" s="38"/>
      <c r="H56" s="38"/>
      <c r="I56" s="129"/>
      <c r="J56" s="38"/>
      <c r="K56" s="38"/>
      <c r="L56" s="42"/>
    </row>
    <row r="57" s="1" customFormat="1" ht="29.28" customHeight="1">
      <c r="B57" s="37"/>
      <c r="C57" s="158" t="s">
        <v>120</v>
      </c>
      <c r="D57" s="159"/>
      <c r="E57" s="159"/>
      <c r="F57" s="159"/>
      <c r="G57" s="159"/>
      <c r="H57" s="159"/>
      <c r="I57" s="160"/>
      <c r="J57" s="161" t="s">
        <v>121</v>
      </c>
      <c r="K57" s="159"/>
      <c r="L57" s="42"/>
    </row>
    <row r="58" s="1" customFormat="1" ht="10.32" customHeight="1">
      <c r="B58" s="37"/>
      <c r="C58" s="38"/>
      <c r="D58" s="38"/>
      <c r="E58" s="38"/>
      <c r="F58" s="38"/>
      <c r="G58" s="38"/>
      <c r="H58" s="38"/>
      <c r="I58" s="129"/>
      <c r="J58" s="38"/>
      <c r="K58" s="38"/>
      <c r="L58" s="42"/>
    </row>
    <row r="59" s="1" customFormat="1" ht="22.8" customHeight="1">
      <c r="B59" s="37"/>
      <c r="C59" s="162" t="s">
        <v>70</v>
      </c>
      <c r="D59" s="38"/>
      <c r="E59" s="38"/>
      <c r="F59" s="38"/>
      <c r="G59" s="38"/>
      <c r="H59" s="38"/>
      <c r="I59" s="129"/>
      <c r="J59" s="96">
        <f>J84</f>
        <v>0</v>
      </c>
      <c r="K59" s="38"/>
      <c r="L59" s="42"/>
      <c r="AU59" s="16" t="s">
        <v>122</v>
      </c>
    </row>
    <row r="60" s="7" customFormat="1" ht="24.96" customHeight="1">
      <c r="B60" s="163"/>
      <c r="C60" s="164"/>
      <c r="D60" s="165" t="s">
        <v>2363</v>
      </c>
      <c r="E60" s="166"/>
      <c r="F60" s="166"/>
      <c r="G60" s="166"/>
      <c r="H60" s="166"/>
      <c r="I60" s="167"/>
      <c r="J60" s="168">
        <f>J85</f>
        <v>0</v>
      </c>
      <c r="K60" s="164"/>
      <c r="L60" s="169"/>
    </row>
    <row r="61" s="8" customFormat="1" ht="19.92" customHeight="1">
      <c r="B61" s="170"/>
      <c r="C61" s="171"/>
      <c r="D61" s="172" t="s">
        <v>2364</v>
      </c>
      <c r="E61" s="173"/>
      <c r="F61" s="173"/>
      <c r="G61" s="173"/>
      <c r="H61" s="173"/>
      <c r="I61" s="174"/>
      <c r="J61" s="175">
        <f>J86</f>
        <v>0</v>
      </c>
      <c r="K61" s="171"/>
      <c r="L61" s="176"/>
    </row>
    <row r="62" s="8" customFormat="1" ht="19.92" customHeight="1">
      <c r="B62" s="170"/>
      <c r="C62" s="171"/>
      <c r="D62" s="172" t="s">
        <v>2365</v>
      </c>
      <c r="E62" s="173"/>
      <c r="F62" s="173"/>
      <c r="G62" s="173"/>
      <c r="H62" s="173"/>
      <c r="I62" s="174"/>
      <c r="J62" s="175">
        <f>J89</f>
        <v>0</v>
      </c>
      <c r="K62" s="171"/>
      <c r="L62" s="176"/>
    </row>
    <row r="63" s="8" customFormat="1" ht="19.92" customHeight="1">
      <c r="B63" s="170"/>
      <c r="C63" s="171"/>
      <c r="D63" s="172" t="s">
        <v>2366</v>
      </c>
      <c r="E63" s="173"/>
      <c r="F63" s="173"/>
      <c r="G63" s="173"/>
      <c r="H63" s="173"/>
      <c r="I63" s="174"/>
      <c r="J63" s="175">
        <f>J92</f>
        <v>0</v>
      </c>
      <c r="K63" s="171"/>
      <c r="L63" s="176"/>
    </row>
    <row r="64" s="8" customFormat="1" ht="19.92" customHeight="1">
      <c r="B64" s="170"/>
      <c r="C64" s="171"/>
      <c r="D64" s="172" t="s">
        <v>2367</v>
      </c>
      <c r="E64" s="173"/>
      <c r="F64" s="173"/>
      <c r="G64" s="173"/>
      <c r="H64" s="173"/>
      <c r="I64" s="174"/>
      <c r="J64" s="175">
        <f>J97</f>
        <v>0</v>
      </c>
      <c r="K64" s="171"/>
      <c r="L64" s="176"/>
    </row>
    <row r="65" s="1" customFormat="1" ht="21.84" customHeight="1">
      <c r="B65" s="37"/>
      <c r="C65" s="38"/>
      <c r="D65" s="38"/>
      <c r="E65" s="38"/>
      <c r="F65" s="38"/>
      <c r="G65" s="38"/>
      <c r="H65" s="38"/>
      <c r="I65" s="129"/>
      <c r="J65" s="38"/>
      <c r="K65" s="38"/>
      <c r="L65" s="42"/>
    </row>
    <row r="66" s="1" customFormat="1" ht="6.96" customHeight="1">
      <c r="B66" s="56"/>
      <c r="C66" s="57"/>
      <c r="D66" s="57"/>
      <c r="E66" s="57"/>
      <c r="F66" s="57"/>
      <c r="G66" s="57"/>
      <c r="H66" s="57"/>
      <c r="I66" s="153"/>
      <c r="J66" s="57"/>
      <c r="K66" s="57"/>
      <c r="L66" s="42"/>
    </row>
    <row r="70" s="1" customFormat="1" ht="6.96" customHeight="1">
      <c r="B70" s="58"/>
      <c r="C70" s="59"/>
      <c r="D70" s="59"/>
      <c r="E70" s="59"/>
      <c r="F70" s="59"/>
      <c r="G70" s="59"/>
      <c r="H70" s="59"/>
      <c r="I70" s="156"/>
      <c r="J70" s="59"/>
      <c r="K70" s="59"/>
      <c r="L70" s="42"/>
    </row>
    <row r="71" s="1" customFormat="1" ht="24.96" customHeight="1">
      <c r="B71" s="37"/>
      <c r="C71" s="22" t="s">
        <v>151</v>
      </c>
      <c r="D71" s="38"/>
      <c r="E71" s="38"/>
      <c r="F71" s="38"/>
      <c r="G71" s="38"/>
      <c r="H71" s="38"/>
      <c r="I71" s="129"/>
      <c r="J71" s="38"/>
      <c r="K71" s="38"/>
      <c r="L71" s="42"/>
    </row>
    <row r="72" s="1" customFormat="1" ht="6.96" customHeight="1">
      <c r="B72" s="37"/>
      <c r="C72" s="38"/>
      <c r="D72" s="38"/>
      <c r="E72" s="38"/>
      <c r="F72" s="38"/>
      <c r="G72" s="38"/>
      <c r="H72" s="38"/>
      <c r="I72" s="129"/>
      <c r="J72" s="38"/>
      <c r="K72" s="38"/>
      <c r="L72" s="42"/>
    </row>
    <row r="73" s="1" customFormat="1" ht="12" customHeight="1">
      <c r="B73" s="37"/>
      <c r="C73" s="31" t="s">
        <v>16</v>
      </c>
      <c r="D73" s="38"/>
      <c r="E73" s="38"/>
      <c r="F73" s="38"/>
      <c r="G73" s="38"/>
      <c r="H73" s="38"/>
      <c r="I73" s="129"/>
      <c r="J73" s="38"/>
      <c r="K73" s="38"/>
      <c r="L73" s="42"/>
    </row>
    <row r="74" s="1" customFormat="1" ht="16.5" customHeight="1">
      <c r="B74" s="37"/>
      <c r="C74" s="38"/>
      <c r="D74" s="38"/>
      <c r="E74" s="157" t="str">
        <f>E7</f>
        <v>Stodská nemocnice,Stav.úpravy oddělení následné péče (LDN), 2.ETAPA západní křídlo jižního traktu</v>
      </c>
      <c r="F74" s="31"/>
      <c r="G74" s="31"/>
      <c r="H74" s="31"/>
      <c r="I74" s="129"/>
      <c r="J74" s="38"/>
      <c r="K74" s="38"/>
      <c r="L74" s="42"/>
    </row>
    <row r="75" s="1" customFormat="1" ht="12" customHeight="1">
      <c r="B75" s="37"/>
      <c r="C75" s="31" t="s">
        <v>117</v>
      </c>
      <c r="D75" s="38"/>
      <c r="E75" s="38"/>
      <c r="F75" s="38"/>
      <c r="G75" s="38"/>
      <c r="H75" s="38"/>
      <c r="I75" s="129"/>
      <c r="J75" s="38"/>
      <c r="K75" s="38"/>
      <c r="L75" s="42"/>
    </row>
    <row r="76" s="1" customFormat="1" ht="16.5" customHeight="1">
      <c r="B76" s="37"/>
      <c r="C76" s="38"/>
      <c r="D76" s="38"/>
      <c r="E76" s="63" t="str">
        <f>E9</f>
        <v>Masn0612 - VON</v>
      </c>
      <c r="F76" s="38"/>
      <c r="G76" s="38"/>
      <c r="H76" s="38"/>
      <c r="I76" s="129"/>
      <c r="J76" s="38"/>
      <c r="K76" s="38"/>
      <c r="L76" s="42"/>
    </row>
    <row r="77" s="1" customFormat="1" ht="6.96" customHeight="1">
      <c r="B77" s="37"/>
      <c r="C77" s="38"/>
      <c r="D77" s="38"/>
      <c r="E77" s="38"/>
      <c r="F77" s="38"/>
      <c r="G77" s="38"/>
      <c r="H77" s="38"/>
      <c r="I77" s="129"/>
      <c r="J77" s="38"/>
      <c r="K77" s="38"/>
      <c r="L77" s="42"/>
    </row>
    <row r="78" s="1" customFormat="1" ht="12" customHeight="1">
      <c r="B78" s="37"/>
      <c r="C78" s="31" t="s">
        <v>21</v>
      </c>
      <c r="D78" s="38"/>
      <c r="E78" s="38"/>
      <c r="F78" s="26" t="str">
        <f>F12</f>
        <v xml:space="preserve"> </v>
      </c>
      <c r="G78" s="38"/>
      <c r="H78" s="38"/>
      <c r="I78" s="131" t="s">
        <v>23</v>
      </c>
      <c r="J78" s="66" t="str">
        <f>IF(J12="","",J12)</f>
        <v>2. 8. 2019</v>
      </c>
      <c r="K78" s="38"/>
      <c r="L78" s="42"/>
    </row>
    <row r="79" s="1" customFormat="1" ht="6.96" customHeight="1">
      <c r="B79" s="37"/>
      <c r="C79" s="38"/>
      <c r="D79" s="38"/>
      <c r="E79" s="38"/>
      <c r="F79" s="38"/>
      <c r="G79" s="38"/>
      <c r="H79" s="38"/>
      <c r="I79" s="129"/>
      <c r="J79" s="38"/>
      <c r="K79" s="38"/>
      <c r="L79" s="42"/>
    </row>
    <row r="80" s="1" customFormat="1" ht="24.9" customHeight="1">
      <c r="B80" s="37"/>
      <c r="C80" s="31" t="s">
        <v>25</v>
      </c>
      <c r="D80" s="38"/>
      <c r="E80" s="38"/>
      <c r="F80" s="26" t="str">
        <f>E15</f>
        <v>Stodská nemocnice a.s.</v>
      </c>
      <c r="G80" s="38"/>
      <c r="H80" s="38"/>
      <c r="I80" s="131" t="s">
        <v>31</v>
      </c>
      <c r="J80" s="35" t="str">
        <f>E21</f>
        <v>Mastný-architektonicko projektová kancelář</v>
      </c>
      <c r="K80" s="38"/>
      <c r="L80" s="42"/>
    </row>
    <row r="81" s="1" customFormat="1" ht="13.65" customHeight="1">
      <c r="B81" s="37"/>
      <c r="C81" s="31" t="s">
        <v>29</v>
      </c>
      <c r="D81" s="38"/>
      <c r="E81" s="38"/>
      <c r="F81" s="26" t="str">
        <f>IF(E18="","",E18)</f>
        <v>Vyplň údaj</v>
      </c>
      <c r="G81" s="38"/>
      <c r="H81" s="38"/>
      <c r="I81" s="131" t="s">
        <v>34</v>
      </c>
      <c r="J81" s="35" t="str">
        <f>E24</f>
        <v>Straka</v>
      </c>
      <c r="K81" s="38"/>
      <c r="L81" s="42"/>
    </row>
    <row r="82" s="1" customFormat="1" ht="10.32" customHeight="1">
      <c r="B82" s="37"/>
      <c r="C82" s="38"/>
      <c r="D82" s="38"/>
      <c r="E82" s="38"/>
      <c r="F82" s="38"/>
      <c r="G82" s="38"/>
      <c r="H82" s="38"/>
      <c r="I82" s="129"/>
      <c r="J82" s="38"/>
      <c r="K82" s="38"/>
      <c r="L82" s="42"/>
    </row>
    <row r="83" s="9" customFormat="1" ht="29.28" customHeight="1">
      <c r="B83" s="177"/>
      <c r="C83" s="178" t="s">
        <v>152</v>
      </c>
      <c r="D83" s="179" t="s">
        <v>57</v>
      </c>
      <c r="E83" s="179" t="s">
        <v>53</v>
      </c>
      <c r="F83" s="179" t="s">
        <v>54</v>
      </c>
      <c r="G83" s="179" t="s">
        <v>153</v>
      </c>
      <c r="H83" s="179" t="s">
        <v>154</v>
      </c>
      <c r="I83" s="180" t="s">
        <v>155</v>
      </c>
      <c r="J83" s="179" t="s">
        <v>121</v>
      </c>
      <c r="K83" s="181" t="s">
        <v>156</v>
      </c>
      <c r="L83" s="182"/>
      <c r="M83" s="86" t="s">
        <v>19</v>
      </c>
      <c r="N83" s="87" t="s">
        <v>42</v>
      </c>
      <c r="O83" s="87" t="s">
        <v>157</v>
      </c>
      <c r="P83" s="87" t="s">
        <v>158</v>
      </c>
      <c r="Q83" s="87" t="s">
        <v>159</v>
      </c>
      <c r="R83" s="87" t="s">
        <v>160</v>
      </c>
      <c r="S83" s="87" t="s">
        <v>161</v>
      </c>
      <c r="T83" s="88" t="s">
        <v>162</v>
      </c>
    </row>
    <row r="84" s="1" customFormat="1" ht="22.8" customHeight="1">
      <c r="B84" s="37"/>
      <c r="C84" s="93" t="s">
        <v>163</v>
      </c>
      <c r="D84" s="38"/>
      <c r="E84" s="38"/>
      <c r="F84" s="38"/>
      <c r="G84" s="38"/>
      <c r="H84" s="38"/>
      <c r="I84" s="129"/>
      <c r="J84" s="183">
        <f>BK84</f>
        <v>0</v>
      </c>
      <c r="K84" s="38"/>
      <c r="L84" s="42"/>
      <c r="M84" s="89"/>
      <c r="N84" s="90"/>
      <c r="O84" s="90"/>
      <c r="P84" s="184">
        <f>P85</f>
        <v>0</v>
      </c>
      <c r="Q84" s="90"/>
      <c r="R84" s="184">
        <f>R85</f>
        <v>0</v>
      </c>
      <c r="S84" s="90"/>
      <c r="T84" s="185">
        <f>T85</f>
        <v>0</v>
      </c>
      <c r="AT84" s="16" t="s">
        <v>71</v>
      </c>
      <c r="AU84" s="16" t="s">
        <v>122</v>
      </c>
      <c r="BK84" s="186">
        <f>BK85</f>
        <v>0</v>
      </c>
    </row>
    <row r="85" s="10" customFormat="1" ht="25.92" customHeight="1">
      <c r="B85" s="187"/>
      <c r="C85" s="188"/>
      <c r="D85" s="189" t="s">
        <v>71</v>
      </c>
      <c r="E85" s="190" t="s">
        <v>2368</v>
      </c>
      <c r="F85" s="190" t="s">
        <v>2369</v>
      </c>
      <c r="G85" s="188"/>
      <c r="H85" s="188"/>
      <c r="I85" s="191"/>
      <c r="J85" s="192">
        <f>BK85</f>
        <v>0</v>
      </c>
      <c r="K85" s="188"/>
      <c r="L85" s="193"/>
      <c r="M85" s="194"/>
      <c r="N85" s="195"/>
      <c r="O85" s="195"/>
      <c r="P85" s="196">
        <f>P86+P89+P92+P97</f>
        <v>0</v>
      </c>
      <c r="Q85" s="195"/>
      <c r="R85" s="196">
        <f>R86+R89+R92+R97</f>
        <v>0</v>
      </c>
      <c r="S85" s="195"/>
      <c r="T85" s="197">
        <f>T86+T89+T92+T97</f>
        <v>0</v>
      </c>
      <c r="AR85" s="198" t="s">
        <v>197</v>
      </c>
      <c r="AT85" s="199" t="s">
        <v>71</v>
      </c>
      <c r="AU85" s="199" t="s">
        <v>72</v>
      </c>
      <c r="AY85" s="198" t="s">
        <v>166</v>
      </c>
      <c r="BK85" s="200">
        <f>BK86+BK89+BK92+BK97</f>
        <v>0</v>
      </c>
    </row>
    <row r="86" s="10" customFormat="1" ht="22.8" customHeight="1">
      <c r="B86" s="187"/>
      <c r="C86" s="188"/>
      <c r="D86" s="189" t="s">
        <v>71</v>
      </c>
      <c r="E86" s="201" t="s">
        <v>2370</v>
      </c>
      <c r="F86" s="201" t="s">
        <v>2371</v>
      </c>
      <c r="G86" s="188"/>
      <c r="H86" s="188"/>
      <c r="I86" s="191"/>
      <c r="J86" s="202">
        <f>BK86</f>
        <v>0</v>
      </c>
      <c r="K86" s="188"/>
      <c r="L86" s="193"/>
      <c r="M86" s="194"/>
      <c r="N86" s="195"/>
      <c r="O86" s="195"/>
      <c r="P86" s="196">
        <f>SUM(P87:P88)</f>
        <v>0</v>
      </c>
      <c r="Q86" s="195"/>
      <c r="R86" s="196">
        <f>SUM(R87:R88)</f>
        <v>0</v>
      </c>
      <c r="S86" s="195"/>
      <c r="T86" s="197">
        <f>SUM(T87:T88)</f>
        <v>0</v>
      </c>
      <c r="AR86" s="198" t="s">
        <v>197</v>
      </c>
      <c r="AT86" s="199" t="s">
        <v>71</v>
      </c>
      <c r="AU86" s="199" t="s">
        <v>80</v>
      </c>
      <c r="AY86" s="198" t="s">
        <v>166</v>
      </c>
      <c r="BK86" s="200">
        <f>SUM(BK87:BK88)</f>
        <v>0</v>
      </c>
    </row>
    <row r="87" s="1" customFormat="1" ht="16.5" customHeight="1">
      <c r="B87" s="37"/>
      <c r="C87" s="203" t="s">
        <v>80</v>
      </c>
      <c r="D87" s="203" t="s">
        <v>168</v>
      </c>
      <c r="E87" s="204" t="s">
        <v>2372</v>
      </c>
      <c r="F87" s="205" t="s">
        <v>2373</v>
      </c>
      <c r="G87" s="206" t="s">
        <v>251</v>
      </c>
      <c r="H87" s="207">
        <v>1</v>
      </c>
      <c r="I87" s="208"/>
      <c r="J87" s="209">
        <f>ROUND(I87*H87,2)</f>
        <v>0</v>
      </c>
      <c r="K87" s="205" t="s">
        <v>172</v>
      </c>
      <c r="L87" s="42"/>
      <c r="M87" s="210" t="s">
        <v>19</v>
      </c>
      <c r="N87" s="211" t="s">
        <v>43</v>
      </c>
      <c r="O87" s="78"/>
      <c r="P87" s="212">
        <f>O87*H87</f>
        <v>0</v>
      </c>
      <c r="Q87" s="212">
        <v>0</v>
      </c>
      <c r="R87" s="212">
        <f>Q87*H87</f>
        <v>0</v>
      </c>
      <c r="S87" s="212">
        <v>0</v>
      </c>
      <c r="T87" s="213">
        <f>S87*H87</f>
        <v>0</v>
      </c>
      <c r="AR87" s="16" t="s">
        <v>2374</v>
      </c>
      <c r="AT87" s="16" t="s">
        <v>168</v>
      </c>
      <c r="AU87" s="16" t="s">
        <v>82</v>
      </c>
      <c r="AY87" s="16" t="s">
        <v>166</v>
      </c>
      <c r="BE87" s="214">
        <f>IF(N87="základní",J87,0)</f>
        <v>0</v>
      </c>
      <c r="BF87" s="214">
        <f>IF(N87="snížená",J87,0)</f>
        <v>0</v>
      </c>
      <c r="BG87" s="214">
        <f>IF(N87="zákl. přenesená",J87,0)</f>
        <v>0</v>
      </c>
      <c r="BH87" s="214">
        <f>IF(N87="sníž. přenesená",J87,0)</f>
        <v>0</v>
      </c>
      <c r="BI87" s="214">
        <f>IF(N87="nulová",J87,0)</f>
        <v>0</v>
      </c>
      <c r="BJ87" s="16" t="s">
        <v>80</v>
      </c>
      <c r="BK87" s="214">
        <f>ROUND(I87*H87,2)</f>
        <v>0</v>
      </c>
      <c r="BL87" s="16" t="s">
        <v>2374</v>
      </c>
      <c r="BM87" s="16" t="s">
        <v>2375</v>
      </c>
    </row>
    <row r="88" s="1" customFormat="1" ht="16.5" customHeight="1">
      <c r="B88" s="37"/>
      <c r="C88" s="203" t="s">
        <v>82</v>
      </c>
      <c r="D88" s="203" t="s">
        <v>168</v>
      </c>
      <c r="E88" s="204" t="s">
        <v>2376</v>
      </c>
      <c r="F88" s="205" t="s">
        <v>2377</v>
      </c>
      <c r="G88" s="206" t="s">
        <v>251</v>
      </c>
      <c r="H88" s="207">
        <v>1</v>
      </c>
      <c r="I88" s="208"/>
      <c r="J88" s="209">
        <f>ROUND(I88*H88,2)</f>
        <v>0</v>
      </c>
      <c r="K88" s="205" t="s">
        <v>172</v>
      </c>
      <c r="L88" s="42"/>
      <c r="M88" s="210" t="s">
        <v>19</v>
      </c>
      <c r="N88" s="211" t="s">
        <v>43</v>
      </c>
      <c r="O88" s="78"/>
      <c r="P88" s="212">
        <f>O88*H88</f>
        <v>0</v>
      </c>
      <c r="Q88" s="212">
        <v>0</v>
      </c>
      <c r="R88" s="212">
        <f>Q88*H88</f>
        <v>0</v>
      </c>
      <c r="S88" s="212">
        <v>0</v>
      </c>
      <c r="T88" s="213">
        <f>S88*H88</f>
        <v>0</v>
      </c>
      <c r="AR88" s="16" t="s">
        <v>2374</v>
      </c>
      <c r="AT88" s="16" t="s">
        <v>168</v>
      </c>
      <c r="AU88" s="16" t="s">
        <v>82</v>
      </c>
      <c r="AY88" s="16" t="s">
        <v>166</v>
      </c>
      <c r="BE88" s="214">
        <f>IF(N88="základní",J88,0)</f>
        <v>0</v>
      </c>
      <c r="BF88" s="214">
        <f>IF(N88="snížená",J88,0)</f>
        <v>0</v>
      </c>
      <c r="BG88" s="214">
        <f>IF(N88="zákl. přenesená",J88,0)</f>
        <v>0</v>
      </c>
      <c r="BH88" s="214">
        <f>IF(N88="sníž. přenesená",J88,0)</f>
        <v>0</v>
      </c>
      <c r="BI88" s="214">
        <f>IF(N88="nulová",J88,0)</f>
        <v>0</v>
      </c>
      <c r="BJ88" s="16" t="s">
        <v>80</v>
      </c>
      <c r="BK88" s="214">
        <f>ROUND(I88*H88,2)</f>
        <v>0</v>
      </c>
      <c r="BL88" s="16" t="s">
        <v>2374</v>
      </c>
      <c r="BM88" s="16" t="s">
        <v>2378</v>
      </c>
    </row>
    <row r="89" s="10" customFormat="1" ht="22.8" customHeight="1">
      <c r="B89" s="187"/>
      <c r="C89" s="188"/>
      <c r="D89" s="189" t="s">
        <v>71</v>
      </c>
      <c r="E89" s="201" t="s">
        <v>2379</v>
      </c>
      <c r="F89" s="201" t="s">
        <v>2380</v>
      </c>
      <c r="G89" s="188"/>
      <c r="H89" s="188"/>
      <c r="I89" s="191"/>
      <c r="J89" s="202">
        <f>BK89</f>
        <v>0</v>
      </c>
      <c r="K89" s="188"/>
      <c r="L89" s="193"/>
      <c r="M89" s="194"/>
      <c r="N89" s="195"/>
      <c r="O89" s="195"/>
      <c r="P89" s="196">
        <f>SUM(P90:P91)</f>
        <v>0</v>
      </c>
      <c r="Q89" s="195"/>
      <c r="R89" s="196">
        <f>SUM(R90:R91)</f>
        <v>0</v>
      </c>
      <c r="S89" s="195"/>
      <c r="T89" s="197">
        <f>SUM(T90:T91)</f>
        <v>0</v>
      </c>
      <c r="AR89" s="198" t="s">
        <v>197</v>
      </c>
      <c r="AT89" s="199" t="s">
        <v>71</v>
      </c>
      <c r="AU89" s="199" t="s">
        <v>80</v>
      </c>
      <c r="AY89" s="198" t="s">
        <v>166</v>
      </c>
      <c r="BK89" s="200">
        <f>SUM(BK90:BK91)</f>
        <v>0</v>
      </c>
    </row>
    <row r="90" s="1" customFormat="1" ht="16.5" customHeight="1">
      <c r="B90" s="37"/>
      <c r="C90" s="203" t="s">
        <v>186</v>
      </c>
      <c r="D90" s="203" t="s">
        <v>168</v>
      </c>
      <c r="E90" s="204" t="s">
        <v>2381</v>
      </c>
      <c r="F90" s="205" t="s">
        <v>2382</v>
      </c>
      <c r="G90" s="206" t="s">
        <v>251</v>
      </c>
      <c r="H90" s="207">
        <v>1</v>
      </c>
      <c r="I90" s="208"/>
      <c r="J90" s="209">
        <f>ROUND(I90*H90,2)</f>
        <v>0</v>
      </c>
      <c r="K90" s="205" t="s">
        <v>172</v>
      </c>
      <c r="L90" s="42"/>
      <c r="M90" s="210" t="s">
        <v>19</v>
      </c>
      <c r="N90" s="211" t="s">
        <v>43</v>
      </c>
      <c r="O90" s="78"/>
      <c r="P90" s="212">
        <f>O90*H90</f>
        <v>0</v>
      </c>
      <c r="Q90" s="212">
        <v>0</v>
      </c>
      <c r="R90" s="212">
        <f>Q90*H90</f>
        <v>0</v>
      </c>
      <c r="S90" s="212">
        <v>0</v>
      </c>
      <c r="T90" s="213">
        <f>S90*H90</f>
        <v>0</v>
      </c>
      <c r="AR90" s="16" t="s">
        <v>2374</v>
      </c>
      <c r="AT90" s="16" t="s">
        <v>168</v>
      </c>
      <c r="AU90" s="16" t="s">
        <v>82</v>
      </c>
      <c r="AY90" s="16" t="s">
        <v>166</v>
      </c>
      <c r="BE90" s="214">
        <f>IF(N90="základní",J90,0)</f>
        <v>0</v>
      </c>
      <c r="BF90" s="214">
        <f>IF(N90="snížená",J90,0)</f>
        <v>0</v>
      </c>
      <c r="BG90" s="214">
        <f>IF(N90="zákl. přenesená",J90,0)</f>
        <v>0</v>
      </c>
      <c r="BH90" s="214">
        <f>IF(N90="sníž. přenesená",J90,0)</f>
        <v>0</v>
      </c>
      <c r="BI90" s="214">
        <f>IF(N90="nulová",J90,0)</f>
        <v>0</v>
      </c>
      <c r="BJ90" s="16" t="s">
        <v>80</v>
      </c>
      <c r="BK90" s="214">
        <f>ROUND(I90*H90,2)</f>
        <v>0</v>
      </c>
      <c r="BL90" s="16" t="s">
        <v>2374</v>
      </c>
      <c r="BM90" s="16" t="s">
        <v>2383</v>
      </c>
    </row>
    <row r="91" s="1" customFormat="1" ht="16.5" customHeight="1">
      <c r="B91" s="37"/>
      <c r="C91" s="203" t="s">
        <v>173</v>
      </c>
      <c r="D91" s="203" t="s">
        <v>168</v>
      </c>
      <c r="E91" s="204" t="s">
        <v>2384</v>
      </c>
      <c r="F91" s="205" t="s">
        <v>2385</v>
      </c>
      <c r="G91" s="206" t="s">
        <v>251</v>
      </c>
      <c r="H91" s="207">
        <v>1</v>
      </c>
      <c r="I91" s="208"/>
      <c r="J91" s="209">
        <f>ROUND(I91*H91,2)</f>
        <v>0</v>
      </c>
      <c r="K91" s="205" t="s">
        <v>172</v>
      </c>
      <c r="L91" s="42"/>
      <c r="M91" s="210" t="s">
        <v>19</v>
      </c>
      <c r="N91" s="211" t="s">
        <v>43</v>
      </c>
      <c r="O91" s="78"/>
      <c r="P91" s="212">
        <f>O91*H91</f>
        <v>0</v>
      </c>
      <c r="Q91" s="212">
        <v>0</v>
      </c>
      <c r="R91" s="212">
        <f>Q91*H91</f>
        <v>0</v>
      </c>
      <c r="S91" s="212">
        <v>0</v>
      </c>
      <c r="T91" s="213">
        <f>S91*H91</f>
        <v>0</v>
      </c>
      <c r="AR91" s="16" t="s">
        <v>2374</v>
      </c>
      <c r="AT91" s="16" t="s">
        <v>168</v>
      </c>
      <c r="AU91" s="16" t="s">
        <v>82</v>
      </c>
      <c r="AY91" s="16" t="s">
        <v>166</v>
      </c>
      <c r="BE91" s="214">
        <f>IF(N91="základní",J91,0)</f>
        <v>0</v>
      </c>
      <c r="BF91" s="214">
        <f>IF(N91="snížená",J91,0)</f>
        <v>0</v>
      </c>
      <c r="BG91" s="214">
        <f>IF(N91="zákl. přenesená",J91,0)</f>
        <v>0</v>
      </c>
      <c r="BH91" s="214">
        <f>IF(N91="sníž. přenesená",J91,0)</f>
        <v>0</v>
      </c>
      <c r="BI91" s="214">
        <f>IF(N91="nulová",J91,0)</f>
        <v>0</v>
      </c>
      <c r="BJ91" s="16" t="s">
        <v>80</v>
      </c>
      <c r="BK91" s="214">
        <f>ROUND(I91*H91,2)</f>
        <v>0</v>
      </c>
      <c r="BL91" s="16" t="s">
        <v>2374</v>
      </c>
      <c r="BM91" s="16" t="s">
        <v>2386</v>
      </c>
    </row>
    <row r="92" s="10" customFormat="1" ht="22.8" customHeight="1">
      <c r="B92" s="187"/>
      <c r="C92" s="188"/>
      <c r="D92" s="189" t="s">
        <v>71</v>
      </c>
      <c r="E92" s="201" t="s">
        <v>2387</v>
      </c>
      <c r="F92" s="201" t="s">
        <v>2388</v>
      </c>
      <c r="G92" s="188"/>
      <c r="H92" s="188"/>
      <c r="I92" s="191"/>
      <c r="J92" s="202">
        <f>BK92</f>
        <v>0</v>
      </c>
      <c r="K92" s="188"/>
      <c r="L92" s="193"/>
      <c r="M92" s="194"/>
      <c r="N92" s="195"/>
      <c r="O92" s="195"/>
      <c r="P92" s="196">
        <f>SUM(P93:P96)</f>
        <v>0</v>
      </c>
      <c r="Q92" s="195"/>
      <c r="R92" s="196">
        <f>SUM(R93:R96)</f>
        <v>0</v>
      </c>
      <c r="S92" s="195"/>
      <c r="T92" s="197">
        <f>SUM(T93:T96)</f>
        <v>0</v>
      </c>
      <c r="AR92" s="198" t="s">
        <v>197</v>
      </c>
      <c r="AT92" s="199" t="s">
        <v>71</v>
      </c>
      <c r="AU92" s="199" t="s">
        <v>80</v>
      </c>
      <c r="AY92" s="198" t="s">
        <v>166</v>
      </c>
      <c r="BK92" s="200">
        <f>SUM(BK93:BK96)</f>
        <v>0</v>
      </c>
    </row>
    <row r="93" s="1" customFormat="1" ht="16.5" customHeight="1">
      <c r="B93" s="37"/>
      <c r="C93" s="203" t="s">
        <v>197</v>
      </c>
      <c r="D93" s="203" t="s">
        <v>168</v>
      </c>
      <c r="E93" s="204" t="s">
        <v>2389</v>
      </c>
      <c r="F93" s="205" t="s">
        <v>2390</v>
      </c>
      <c r="G93" s="206" t="s">
        <v>251</v>
      </c>
      <c r="H93" s="207">
        <v>1</v>
      </c>
      <c r="I93" s="208"/>
      <c r="J93" s="209">
        <f>ROUND(I93*H93,2)</f>
        <v>0</v>
      </c>
      <c r="K93" s="205" t="s">
        <v>172</v>
      </c>
      <c r="L93" s="42"/>
      <c r="M93" s="210" t="s">
        <v>19</v>
      </c>
      <c r="N93" s="211" t="s">
        <v>43</v>
      </c>
      <c r="O93" s="78"/>
      <c r="P93" s="212">
        <f>O93*H93</f>
        <v>0</v>
      </c>
      <c r="Q93" s="212">
        <v>0</v>
      </c>
      <c r="R93" s="212">
        <f>Q93*H93</f>
        <v>0</v>
      </c>
      <c r="S93" s="212">
        <v>0</v>
      </c>
      <c r="T93" s="213">
        <f>S93*H93</f>
        <v>0</v>
      </c>
      <c r="AR93" s="16" t="s">
        <v>2374</v>
      </c>
      <c r="AT93" s="16" t="s">
        <v>168</v>
      </c>
      <c r="AU93" s="16" t="s">
        <v>82</v>
      </c>
      <c r="AY93" s="16" t="s">
        <v>166</v>
      </c>
      <c r="BE93" s="214">
        <f>IF(N93="základní",J93,0)</f>
        <v>0</v>
      </c>
      <c r="BF93" s="214">
        <f>IF(N93="snížená",J93,0)</f>
        <v>0</v>
      </c>
      <c r="BG93" s="214">
        <f>IF(N93="zákl. přenesená",J93,0)</f>
        <v>0</v>
      </c>
      <c r="BH93" s="214">
        <f>IF(N93="sníž. přenesená",J93,0)</f>
        <v>0</v>
      </c>
      <c r="BI93" s="214">
        <f>IF(N93="nulová",J93,0)</f>
        <v>0</v>
      </c>
      <c r="BJ93" s="16" t="s">
        <v>80</v>
      </c>
      <c r="BK93" s="214">
        <f>ROUND(I93*H93,2)</f>
        <v>0</v>
      </c>
      <c r="BL93" s="16" t="s">
        <v>2374</v>
      </c>
      <c r="BM93" s="16" t="s">
        <v>2391</v>
      </c>
    </row>
    <row r="94" s="1" customFormat="1" ht="16.5" customHeight="1">
      <c r="B94" s="37"/>
      <c r="C94" s="203" t="s">
        <v>202</v>
      </c>
      <c r="D94" s="203" t="s">
        <v>168</v>
      </c>
      <c r="E94" s="204" t="s">
        <v>2392</v>
      </c>
      <c r="F94" s="205" t="s">
        <v>2393</v>
      </c>
      <c r="G94" s="206" t="s">
        <v>251</v>
      </c>
      <c r="H94" s="207">
        <v>1</v>
      </c>
      <c r="I94" s="208"/>
      <c r="J94" s="209">
        <f>ROUND(I94*H94,2)</f>
        <v>0</v>
      </c>
      <c r="K94" s="205" t="s">
        <v>172</v>
      </c>
      <c r="L94" s="42"/>
      <c r="M94" s="210" t="s">
        <v>19</v>
      </c>
      <c r="N94" s="211" t="s">
        <v>43</v>
      </c>
      <c r="O94" s="78"/>
      <c r="P94" s="212">
        <f>O94*H94</f>
        <v>0</v>
      </c>
      <c r="Q94" s="212">
        <v>0</v>
      </c>
      <c r="R94" s="212">
        <f>Q94*H94</f>
        <v>0</v>
      </c>
      <c r="S94" s="212">
        <v>0</v>
      </c>
      <c r="T94" s="213">
        <f>S94*H94</f>
        <v>0</v>
      </c>
      <c r="AR94" s="16" t="s">
        <v>2374</v>
      </c>
      <c r="AT94" s="16" t="s">
        <v>168</v>
      </c>
      <c r="AU94" s="16" t="s">
        <v>82</v>
      </c>
      <c r="AY94" s="16" t="s">
        <v>166</v>
      </c>
      <c r="BE94" s="214">
        <f>IF(N94="základní",J94,0)</f>
        <v>0</v>
      </c>
      <c r="BF94" s="214">
        <f>IF(N94="snížená",J94,0)</f>
        <v>0</v>
      </c>
      <c r="BG94" s="214">
        <f>IF(N94="zákl. přenesená",J94,0)</f>
        <v>0</v>
      </c>
      <c r="BH94" s="214">
        <f>IF(N94="sníž. přenesená",J94,0)</f>
        <v>0</v>
      </c>
      <c r="BI94" s="214">
        <f>IF(N94="nulová",J94,0)</f>
        <v>0</v>
      </c>
      <c r="BJ94" s="16" t="s">
        <v>80</v>
      </c>
      <c r="BK94" s="214">
        <f>ROUND(I94*H94,2)</f>
        <v>0</v>
      </c>
      <c r="BL94" s="16" t="s">
        <v>2374</v>
      </c>
      <c r="BM94" s="16" t="s">
        <v>2394</v>
      </c>
    </row>
    <row r="95" s="1" customFormat="1" ht="16.5" customHeight="1">
      <c r="B95" s="37"/>
      <c r="C95" s="203" t="s">
        <v>208</v>
      </c>
      <c r="D95" s="203" t="s">
        <v>168</v>
      </c>
      <c r="E95" s="204" t="s">
        <v>2395</v>
      </c>
      <c r="F95" s="205" t="s">
        <v>2396</v>
      </c>
      <c r="G95" s="206" t="s">
        <v>251</v>
      </c>
      <c r="H95" s="207">
        <v>1</v>
      </c>
      <c r="I95" s="208"/>
      <c r="J95" s="209">
        <f>ROUND(I95*H95,2)</f>
        <v>0</v>
      </c>
      <c r="K95" s="205" t="s">
        <v>172</v>
      </c>
      <c r="L95" s="42"/>
      <c r="M95" s="210" t="s">
        <v>19</v>
      </c>
      <c r="N95" s="211" t="s">
        <v>43</v>
      </c>
      <c r="O95" s="78"/>
      <c r="P95" s="212">
        <f>O95*H95</f>
        <v>0</v>
      </c>
      <c r="Q95" s="212">
        <v>0</v>
      </c>
      <c r="R95" s="212">
        <f>Q95*H95</f>
        <v>0</v>
      </c>
      <c r="S95" s="212">
        <v>0</v>
      </c>
      <c r="T95" s="213">
        <f>S95*H95</f>
        <v>0</v>
      </c>
      <c r="AR95" s="16" t="s">
        <v>2374</v>
      </c>
      <c r="AT95" s="16" t="s">
        <v>168</v>
      </c>
      <c r="AU95" s="16" t="s">
        <v>82</v>
      </c>
      <c r="AY95" s="16" t="s">
        <v>166</v>
      </c>
      <c r="BE95" s="214">
        <f>IF(N95="základní",J95,0)</f>
        <v>0</v>
      </c>
      <c r="BF95" s="214">
        <f>IF(N95="snížená",J95,0)</f>
        <v>0</v>
      </c>
      <c r="BG95" s="214">
        <f>IF(N95="zákl. přenesená",J95,0)</f>
        <v>0</v>
      </c>
      <c r="BH95" s="214">
        <f>IF(N95="sníž. přenesená",J95,0)</f>
        <v>0</v>
      </c>
      <c r="BI95" s="214">
        <f>IF(N95="nulová",J95,0)</f>
        <v>0</v>
      </c>
      <c r="BJ95" s="16" t="s">
        <v>80</v>
      </c>
      <c r="BK95" s="214">
        <f>ROUND(I95*H95,2)</f>
        <v>0</v>
      </c>
      <c r="BL95" s="16" t="s">
        <v>2374</v>
      </c>
      <c r="BM95" s="16" t="s">
        <v>2397</v>
      </c>
    </row>
    <row r="96" s="1" customFormat="1" ht="16.5" customHeight="1">
      <c r="B96" s="37"/>
      <c r="C96" s="203" t="s">
        <v>213</v>
      </c>
      <c r="D96" s="203" t="s">
        <v>168</v>
      </c>
      <c r="E96" s="204" t="s">
        <v>2398</v>
      </c>
      <c r="F96" s="205" t="s">
        <v>2399</v>
      </c>
      <c r="G96" s="206" t="s">
        <v>251</v>
      </c>
      <c r="H96" s="207">
        <v>1</v>
      </c>
      <c r="I96" s="208"/>
      <c r="J96" s="209">
        <f>ROUND(I96*H96,2)</f>
        <v>0</v>
      </c>
      <c r="K96" s="205" t="s">
        <v>172</v>
      </c>
      <c r="L96" s="42"/>
      <c r="M96" s="210" t="s">
        <v>19</v>
      </c>
      <c r="N96" s="211" t="s">
        <v>43</v>
      </c>
      <c r="O96" s="78"/>
      <c r="P96" s="212">
        <f>O96*H96</f>
        <v>0</v>
      </c>
      <c r="Q96" s="212">
        <v>0</v>
      </c>
      <c r="R96" s="212">
        <f>Q96*H96</f>
        <v>0</v>
      </c>
      <c r="S96" s="212">
        <v>0</v>
      </c>
      <c r="T96" s="213">
        <f>S96*H96</f>
        <v>0</v>
      </c>
      <c r="AR96" s="16" t="s">
        <v>2374</v>
      </c>
      <c r="AT96" s="16" t="s">
        <v>168</v>
      </c>
      <c r="AU96" s="16" t="s">
        <v>82</v>
      </c>
      <c r="AY96" s="16" t="s">
        <v>166</v>
      </c>
      <c r="BE96" s="214">
        <f>IF(N96="základní",J96,0)</f>
        <v>0</v>
      </c>
      <c r="BF96" s="214">
        <f>IF(N96="snížená",J96,0)</f>
        <v>0</v>
      </c>
      <c r="BG96" s="214">
        <f>IF(N96="zákl. přenesená",J96,0)</f>
        <v>0</v>
      </c>
      <c r="BH96" s="214">
        <f>IF(N96="sníž. přenesená",J96,0)</f>
        <v>0</v>
      </c>
      <c r="BI96" s="214">
        <f>IF(N96="nulová",J96,0)</f>
        <v>0</v>
      </c>
      <c r="BJ96" s="16" t="s">
        <v>80</v>
      </c>
      <c r="BK96" s="214">
        <f>ROUND(I96*H96,2)</f>
        <v>0</v>
      </c>
      <c r="BL96" s="16" t="s">
        <v>2374</v>
      </c>
      <c r="BM96" s="16" t="s">
        <v>2400</v>
      </c>
    </row>
    <row r="97" s="10" customFormat="1" ht="22.8" customHeight="1">
      <c r="B97" s="187"/>
      <c r="C97" s="188"/>
      <c r="D97" s="189" t="s">
        <v>71</v>
      </c>
      <c r="E97" s="201" t="s">
        <v>2401</v>
      </c>
      <c r="F97" s="201" t="s">
        <v>2402</v>
      </c>
      <c r="G97" s="188"/>
      <c r="H97" s="188"/>
      <c r="I97" s="191"/>
      <c r="J97" s="202">
        <f>BK97</f>
        <v>0</v>
      </c>
      <c r="K97" s="188"/>
      <c r="L97" s="193"/>
      <c r="M97" s="194"/>
      <c r="N97" s="195"/>
      <c r="O97" s="195"/>
      <c r="P97" s="196">
        <f>P98</f>
        <v>0</v>
      </c>
      <c r="Q97" s="195"/>
      <c r="R97" s="196">
        <f>R98</f>
        <v>0</v>
      </c>
      <c r="S97" s="195"/>
      <c r="T97" s="197">
        <f>T98</f>
        <v>0</v>
      </c>
      <c r="AR97" s="198" t="s">
        <v>197</v>
      </c>
      <c r="AT97" s="199" t="s">
        <v>71</v>
      </c>
      <c r="AU97" s="199" t="s">
        <v>80</v>
      </c>
      <c r="AY97" s="198" t="s">
        <v>166</v>
      </c>
      <c r="BK97" s="200">
        <f>BK98</f>
        <v>0</v>
      </c>
    </row>
    <row r="98" s="1" customFormat="1" ht="16.5" customHeight="1">
      <c r="B98" s="37"/>
      <c r="C98" s="203" t="s">
        <v>218</v>
      </c>
      <c r="D98" s="203" t="s">
        <v>168</v>
      </c>
      <c r="E98" s="204" t="s">
        <v>2403</v>
      </c>
      <c r="F98" s="205" t="s">
        <v>2404</v>
      </c>
      <c r="G98" s="206" t="s">
        <v>251</v>
      </c>
      <c r="H98" s="207">
        <v>1</v>
      </c>
      <c r="I98" s="208"/>
      <c r="J98" s="209">
        <f>ROUND(I98*H98,2)</f>
        <v>0</v>
      </c>
      <c r="K98" s="205" t="s">
        <v>172</v>
      </c>
      <c r="L98" s="42"/>
      <c r="M98" s="263" t="s">
        <v>19</v>
      </c>
      <c r="N98" s="264" t="s">
        <v>43</v>
      </c>
      <c r="O98" s="261"/>
      <c r="P98" s="265">
        <f>O98*H98</f>
        <v>0</v>
      </c>
      <c r="Q98" s="265">
        <v>0</v>
      </c>
      <c r="R98" s="265">
        <f>Q98*H98</f>
        <v>0</v>
      </c>
      <c r="S98" s="265">
        <v>0</v>
      </c>
      <c r="T98" s="266">
        <f>S98*H98</f>
        <v>0</v>
      </c>
      <c r="AR98" s="16" t="s">
        <v>2374</v>
      </c>
      <c r="AT98" s="16" t="s">
        <v>168</v>
      </c>
      <c r="AU98" s="16" t="s">
        <v>82</v>
      </c>
      <c r="AY98" s="16" t="s">
        <v>166</v>
      </c>
      <c r="BE98" s="214">
        <f>IF(N98="základní",J98,0)</f>
        <v>0</v>
      </c>
      <c r="BF98" s="214">
        <f>IF(N98="snížená",J98,0)</f>
        <v>0</v>
      </c>
      <c r="BG98" s="214">
        <f>IF(N98="zákl. přenesená",J98,0)</f>
        <v>0</v>
      </c>
      <c r="BH98" s="214">
        <f>IF(N98="sníž. přenesená",J98,0)</f>
        <v>0</v>
      </c>
      <c r="BI98" s="214">
        <f>IF(N98="nulová",J98,0)</f>
        <v>0</v>
      </c>
      <c r="BJ98" s="16" t="s">
        <v>80</v>
      </c>
      <c r="BK98" s="214">
        <f>ROUND(I98*H98,2)</f>
        <v>0</v>
      </c>
      <c r="BL98" s="16" t="s">
        <v>2374</v>
      </c>
      <c r="BM98" s="16" t="s">
        <v>2405</v>
      </c>
    </row>
    <row r="99" s="1" customFormat="1" ht="6.96" customHeight="1">
      <c r="B99" s="56"/>
      <c r="C99" s="57"/>
      <c r="D99" s="57"/>
      <c r="E99" s="57"/>
      <c r="F99" s="57"/>
      <c r="G99" s="57"/>
      <c r="H99" s="57"/>
      <c r="I99" s="153"/>
      <c r="J99" s="57"/>
      <c r="K99" s="57"/>
      <c r="L99" s="42"/>
    </row>
  </sheetData>
  <sheetProtection sheet="1" autoFilter="0" formatColumns="0" formatRows="0" objects="1" scenarios="1" spinCount="100000" saltValue="Mb9MVC3Id5/d8gspoyHYyiQStnxv39/qVl37gaBnavAZ/SVv0sysf+6g6A7JoP0vdXyKLAlo+dSn2p5dWcnPeg==" hashValue="BYMWE6uUgRrY7fE7rw/TpwRAtIrt3z6WLmrWQAT06Fu/NIEDrH7X4W1sb/oiuikUEl0gvwMb6oYF2fb2Y6fd7g==" algorithmName="SHA-512" password="CC35"/>
  <autoFilter ref="C83:K98"/>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67" customWidth="1"/>
    <col min="2" max="2" width="1.664063" style="267" customWidth="1"/>
    <col min="3" max="4" width="5" style="267" customWidth="1"/>
    <col min="5" max="5" width="11.67" style="267" customWidth="1"/>
    <col min="6" max="6" width="9.17" style="267" customWidth="1"/>
    <col min="7" max="7" width="5" style="267" customWidth="1"/>
    <col min="8" max="8" width="77.83" style="267" customWidth="1"/>
    <col min="9" max="10" width="20" style="267" customWidth="1"/>
    <col min="11" max="11" width="1.664063" style="267" customWidth="1"/>
  </cols>
  <sheetData>
    <row r="1" ht="37.5" customHeight="1"/>
    <row r="2" ht="7.5" customHeight="1">
      <c r="B2" s="268"/>
      <c r="C2" s="269"/>
      <c r="D2" s="269"/>
      <c r="E2" s="269"/>
      <c r="F2" s="269"/>
      <c r="G2" s="269"/>
      <c r="H2" s="269"/>
      <c r="I2" s="269"/>
      <c r="J2" s="269"/>
      <c r="K2" s="270"/>
    </row>
    <row r="3" s="14" customFormat="1" ht="45" customHeight="1">
      <c r="B3" s="271"/>
      <c r="C3" s="272" t="s">
        <v>2406</v>
      </c>
      <c r="D3" s="272"/>
      <c r="E3" s="272"/>
      <c r="F3" s="272"/>
      <c r="G3" s="272"/>
      <c r="H3" s="272"/>
      <c r="I3" s="272"/>
      <c r="J3" s="272"/>
      <c r="K3" s="273"/>
    </row>
    <row r="4" ht="25.5" customHeight="1">
      <c r="B4" s="274"/>
      <c r="C4" s="275" t="s">
        <v>2407</v>
      </c>
      <c r="D4" s="275"/>
      <c r="E4" s="275"/>
      <c r="F4" s="275"/>
      <c r="G4" s="275"/>
      <c r="H4" s="275"/>
      <c r="I4" s="275"/>
      <c r="J4" s="275"/>
      <c r="K4" s="276"/>
    </row>
    <row r="5" ht="5.25" customHeight="1">
      <c r="B5" s="274"/>
      <c r="C5" s="277"/>
      <c r="D5" s="277"/>
      <c r="E5" s="277"/>
      <c r="F5" s="277"/>
      <c r="G5" s="277"/>
      <c r="H5" s="277"/>
      <c r="I5" s="277"/>
      <c r="J5" s="277"/>
      <c r="K5" s="276"/>
    </row>
    <row r="6" ht="15" customHeight="1">
      <c r="B6" s="274"/>
      <c r="C6" s="278" t="s">
        <v>2408</v>
      </c>
      <c r="D6" s="278"/>
      <c r="E6" s="278"/>
      <c r="F6" s="278"/>
      <c r="G6" s="278"/>
      <c r="H6" s="278"/>
      <c r="I6" s="278"/>
      <c r="J6" s="278"/>
      <c r="K6" s="276"/>
    </row>
    <row r="7" ht="15" customHeight="1">
      <c r="B7" s="279"/>
      <c r="C7" s="278" t="s">
        <v>2409</v>
      </c>
      <c r="D7" s="278"/>
      <c r="E7" s="278"/>
      <c r="F7" s="278"/>
      <c r="G7" s="278"/>
      <c r="H7" s="278"/>
      <c r="I7" s="278"/>
      <c r="J7" s="278"/>
      <c r="K7" s="276"/>
    </row>
    <row r="8" ht="12.75" customHeight="1">
      <c r="B8" s="279"/>
      <c r="C8" s="278"/>
      <c r="D8" s="278"/>
      <c r="E8" s="278"/>
      <c r="F8" s="278"/>
      <c r="G8" s="278"/>
      <c r="H8" s="278"/>
      <c r="I8" s="278"/>
      <c r="J8" s="278"/>
      <c r="K8" s="276"/>
    </row>
    <row r="9" ht="15" customHeight="1">
      <c r="B9" s="279"/>
      <c r="C9" s="278" t="s">
        <v>2410</v>
      </c>
      <c r="D9" s="278"/>
      <c r="E9" s="278"/>
      <c r="F9" s="278"/>
      <c r="G9" s="278"/>
      <c r="H9" s="278"/>
      <c r="I9" s="278"/>
      <c r="J9" s="278"/>
      <c r="K9" s="276"/>
    </row>
    <row r="10" ht="15" customHeight="1">
      <c r="B10" s="279"/>
      <c r="C10" s="278"/>
      <c r="D10" s="278" t="s">
        <v>2411</v>
      </c>
      <c r="E10" s="278"/>
      <c r="F10" s="278"/>
      <c r="G10" s="278"/>
      <c r="H10" s="278"/>
      <c r="I10" s="278"/>
      <c r="J10" s="278"/>
      <c r="K10" s="276"/>
    </row>
    <row r="11" ht="15" customHeight="1">
      <c r="B11" s="279"/>
      <c r="C11" s="280"/>
      <c r="D11" s="278" t="s">
        <v>2412</v>
      </c>
      <c r="E11" s="278"/>
      <c r="F11" s="278"/>
      <c r="G11" s="278"/>
      <c r="H11" s="278"/>
      <c r="I11" s="278"/>
      <c r="J11" s="278"/>
      <c r="K11" s="276"/>
    </row>
    <row r="12" ht="15" customHeight="1">
      <c r="B12" s="279"/>
      <c r="C12" s="280"/>
      <c r="D12" s="278"/>
      <c r="E12" s="278"/>
      <c r="F12" s="278"/>
      <c r="G12" s="278"/>
      <c r="H12" s="278"/>
      <c r="I12" s="278"/>
      <c r="J12" s="278"/>
      <c r="K12" s="276"/>
    </row>
    <row r="13" ht="15" customHeight="1">
      <c r="B13" s="279"/>
      <c r="C13" s="280"/>
      <c r="D13" s="281" t="s">
        <v>2413</v>
      </c>
      <c r="E13" s="278"/>
      <c r="F13" s="278"/>
      <c r="G13" s="278"/>
      <c r="H13" s="278"/>
      <c r="I13" s="278"/>
      <c r="J13" s="278"/>
      <c r="K13" s="276"/>
    </row>
    <row r="14" ht="12.75" customHeight="1">
      <c r="B14" s="279"/>
      <c r="C14" s="280"/>
      <c r="D14" s="280"/>
      <c r="E14" s="280"/>
      <c r="F14" s="280"/>
      <c r="G14" s="280"/>
      <c r="H14" s="280"/>
      <c r="I14" s="280"/>
      <c r="J14" s="280"/>
      <c r="K14" s="276"/>
    </row>
    <row r="15" ht="15" customHeight="1">
      <c r="B15" s="279"/>
      <c r="C15" s="280"/>
      <c r="D15" s="278" t="s">
        <v>2414</v>
      </c>
      <c r="E15" s="278"/>
      <c r="F15" s="278"/>
      <c r="G15" s="278"/>
      <c r="H15" s="278"/>
      <c r="I15" s="278"/>
      <c r="J15" s="278"/>
      <c r="K15" s="276"/>
    </row>
    <row r="16" ht="15" customHeight="1">
      <c r="B16" s="279"/>
      <c r="C16" s="280"/>
      <c r="D16" s="278" t="s">
        <v>2415</v>
      </c>
      <c r="E16" s="278"/>
      <c r="F16" s="278"/>
      <c r="G16" s="278"/>
      <c r="H16" s="278"/>
      <c r="I16" s="278"/>
      <c r="J16" s="278"/>
      <c r="K16" s="276"/>
    </row>
    <row r="17" ht="15" customHeight="1">
      <c r="B17" s="279"/>
      <c r="C17" s="280"/>
      <c r="D17" s="278" t="s">
        <v>2416</v>
      </c>
      <c r="E17" s="278"/>
      <c r="F17" s="278"/>
      <c r="G17" s="278"/>
      <c r="H17" s="278"/>
      <c r="I17" s="278"/>
      <c r="J17" s="278"/>
      <c r="K17" s="276"/>
    </row>
    <row r="18" ht="15" customHeight="1">
      <c r="B18" s="279"/>
      <c r="C18" s="280"/>
      <c r="D18" s="280"/>
      <c r="E18" s="282" t="s">
        <v>79</v>
      </c>
      <c r="F18" s="278" t="s">
        <v>2417</v>
      </c>
      <c r="G18" s="278"/>
      <c r="H18" s="278"/>
      <c r="I18" s="278"/>
      <c r="J18" s="278"/>
      <c r="K18" s="276"/>
    </row>
    <row r="19" ht="15" customHeight="1">
      <c r="B19" s="279"/>
      <c r="C19" s="280"/>
      <c r="D19" s="280"/>
      <c r="E19" s="282" t="s">
        <v>2418</v>
      </c>
      <c r="F19" s="278" t="s">
        <v>2419</v>
      </c>
      <c r="G19" s="278"/>
      <c r="H19" s="278"/>
      <c r="I19" s="278"/>
      <c r="J19" s="278"/>
      <c r="K19" s="276"/>
    </row>
    <row r="20" ht="15" customHeight="1">
      <c r="B20" s="279"/>
      <c r="C20" s="280"/>
      <c r="D20" s="280"/>
      <c r="E20" s="282" t="s">
        <v>2420</v>
      </c>
      <c r="F20" s="278" t="s">
        <v>2421</v>
      </c>
      <c r="G20" s="278"/>
      <c r="H20" s="278"/>
      <c r="I20" s="278"/>
      <c r="J20" s="278"/>
      <c r="K20" s="276"/>
    </row>
    <row r="21" ht="15" customHeight="1">
      <c r="B21" s="279"/>
      <c r="C21" s="280"/>
      <c r="D21" s="280"/>
      <c r="E21" s="282" t="s">
        <v>114</v>
      </c>
      <c r="F21" s="278" t="s">
        <v>2422</v>
      </c>
      <c r="G21" s="278"/>
      <c r="H21" s="278"/>
      <c r="I21" s="278"/>
      <c r="J21" s="278"/>
      <c r="K21" s="276"/>
    </row>
    <row r="22" ht="15" customHeight="1">
      <c r="B22" s="279"/>
      <c r="C22" s="280"/>
      <c r="D22" s="280"/>
      <c r="E22" s="282" t="s">
        <v>2423</v>
      </c>
      <c r="F22" s="278" t="s">
        <v>2424</v>
      </c>
      <c r="G22" s="278"/>
      <c r="H22" s="278"/>
      <c r="I22" s="278"/>
      <c r="J22" s="278"/>
      <c r="K22" s="276"/>
    </row>
    <row r="23" ht="15" customHeight="1">
      <c r="B23" s="279"/>
      <c r="C23" s="280"/>
      <c r="D23" s="280"/>
      <c r="E23" s="282" t="s">
        <v>2425</v>
      </c>
      <c r="F23" s="278" t="s">
        <v>2426</v>
      </c>
      <c r="G23" s="278"/>
      <c r="H23" s="278"/>
      <c r="I23" s="278"/>
      <c r="J23" s="278"/>
      <c r="K23" s="276"/>
    </row>
    <row r="24" ht="12.75" customHeight="1">
      <c r="B24" s="279"/>
      <c r="C24" s="280"/>
      <c r="D24" s="280"/>
      <c r="E24" s="280"/>
      <c r="F24" s="280"/>
      <c r="G24" s="280"/>
      <c r="H24" s="280"/>
      <c r="I24" s="280"/>
      <c r="J24" s="280"/>
      <c r="K24" s="276"/>
    </row>
    <row r="25" ht="15" customHeight="1">
      <c r="B25" s="279"/>
      <c r="C25" s="278" t="s">
        <v>2427</v>
      </c>
      <c r="D25" s="278"/>
      <c r="E25" s="278"/>
      <c r="F25" s="278"/>
      <c r="G25" s="278"/>
      <c r="H25" s="278"/>
      <c r="I25" s="278"/>
      <c r="J25" s="278"/>
      <c r="K25" s="276"/>
    </row>
    <row r="26" ht="15" customHeight="1">
      <c r="B26" s="279"/>
      <c r="C26" s="278" t="s">
        <v>2428</v>
      </c>
      <c r="D26" s="278"/>
      <c r="E26" s="278"/>
      <c r="F26" s="278"/>
      <c r="G26" s="278"/>
      <c r="H26" s="278"/>
      <c r="I26" s="278"/>
      <c r="J26" s="278"/>
      <c r="K26" s="276"/>
    </row>
    <row r="27" ht="15" customHeight="1">
      <c r="B27" s="279"/>
      <c r="C27" s="278"/>
      <c r="D27" s="278" t="s">
        <v>2429</v>
      </c>
      <c r="E27" s="278"/>
      <c r="F27" s="278"/>
      <c r="G27" s="278"/>
      <c r="H27" s="278"/>
      <c r="I27" s="278"/>
      <c r="J27" s="278"/>
      <c r="K27" s="276"/>
    </row>
    <row r="28" ht="15" customHeight="1">
      <c r="B28" s="279"/>
      <c r="C28" s="280"/>
      <c r="D28" s="278" t="s">
        <v>2430</v>
      </c>
      <c r="E28" s="278"/>
      <c r="F28" s="278"/>
      <c r="G28" s="278"/>
      <c r="H28" s="278"/>
      <c r="I28" s="278"/>
      <c r="J28" s="278"/>
      <c r="K28" s="276"/>
    </row>
    <row r="29" ht="12.75" customHeight="1">
      <c r="B29" s="279"/>
      <c r="C29" s="280"/>
      <c r="D29" s="280"/>
      <c r="E29" s="280"/>
      <c r="F29" s="280"/>
      <c r="G29" s="280"/>
      <c r="H29" s="280"/>
      <c r="I29" s="280"/>
      <c r="J29" s="280"/>
      <c r="K29" s="276"/>
    </row>
    <row r="30" ht="15" customHeight="1">
      <c r="B30" s="279"/>
      <c r="C30" s="280"/>
      <c r="D30" s="278" t="s">
        <v>2431</v>
      </c>
      <c r="E30" s="278"/>
      <c r="F30" s="278"/>
      <c r="G30" s="278"/>
      <c r="H30" s="278"/>
      <c r="I30" s="278"/>
      <c r="J30" s="278"/>
      <c r="K30" s="276"/>
    </row>
    <row r="31" ht="15" customHeight="1">
      <c r="B31" s="279"/>
      <c r="C31" s="280"/>
      <c r="D31" s="278" t="s">
        <v>2432</v>
      </c>
      <c r="E31" s="278"/>
      <c r="F31" s="278"/>
      <c r="G31" s="278"/>
      <c r="H31" s="278"/>
      <c r="I31" s="278"/>
      <c r="J31" s="278"/>
      <c r="K31" s="276"/>
    </row>
    <row r="32" ht="12.75" customHeight="1">
      <c r="B32" s="279"/>
      <c r="C32" s="280"/>
      <c r="D32" s="280"/>
      <c r="E32" s="280"/>
      <c r="F32" s="280"/>
      <c r="G32" s="280"/>
      <c r="H32" s="280"/>
      <c r="I32" s="280"/>
      <c r="J32" s="280"/>
      <c r="K32" s="276"/>
    </row>
    <row r="33" ht="15" customHeight="1">
      <c r="B33" s="279"/>
      <c r="C33" s="280"/>
      <c r="D33" s="278" t="s">
        <v>2433</v>
      </c>
      <c r="E33" s="278"/>
      <c r="F33" s="278"/>
      <c r="G33" s="278"/>
      <c r="H33" s="278"/>
      <c r="I33" s="278"/>
      <c r="J33" s="278"/>
      <c r="K33" s="276"/>
    </row>
    <row r="34" ht="15" customHeight="1">
      <c r="B34" s="279"/>
      <c r="C34" s="280"/>
      <c r="D34" s="278" t="s">
        <v>2434</v>
      </c>
      <c r="E34" s="278"/>
      <c r="F34" s="278"/>
      <c r="G34" s="278"/>
      <c r="H34" s="278"/>
      <c r="I34" s="278"/>
      <c r="J34" s="278"/>
      <c r="K34" s="276"/>
    </row>
    <row r="35" ht="15" customHeight="1">
      <c r="B35" s="279"/>
      <c r="C35" s="280"/>
      <c r="D35" s="278" t="s">
        <v>2435</v>
      </c>
      <c r="E35" s="278"/>
      <c r="F35" s="278"/>
      <c r="G35" s="278"/>
      <c r="H35" s="278"/>
      <c r="I35" s="278"/>
      <c r="J35" s="278"/>
      <c r="K35" s="276"/>
    </row>
    <row r="36" ht="15" customHeight="1">
      <c r="B36" s="279"/>
      <c r="C36" s="280"/>
      <c r="D36" s="278"/>
      <c r="E36" s="281" t="s">
        <v>152</v>
      </c>
      <c r="F36" s="278"/>
      <c r="G36" s="278" t="s">
        <v>2436</v>
      </c>
      <c r="H36" s="278"/>
      <c r="I36" s="278"/>
      <c r="J36" s="278"/>
      <c r="K36" s="276"/>
    </row>
    <row r="37" ht="30.75" customHeight="1">
      <c r="B37" s="279"/>
      <c r="C37" s="280"/>
      <c r="D37" s="278"/>
      <c r="E37" s="281" t="s">
        <v>2437</v>
      </c>
      <c r="F37" s="278"/>
      <c r="G37" s="278" t="s">
        <v>2438</v>
      </c>
      <c r="H37" s="278"/>
      <c r="I37" s="278"/>
      <c r="J37" s="278"/>
      <c r="K37" s="276"/>
    </row>
    <row r="38" ht="15" customHeight="1">
      <c r="B38" s="279"/>
      <c r="C38" s="280"/>
      <c r="D38" s="278"/>
      <c r="E38" s="281" t="s">
        <v>53</v>
      </c>
      <c r="F38" s="278"/>
      <c r="G38" s="278" t="s">
        <v>2439</v>
      </c>
      <c r="H38" s="278"/>
      <c r="I38" s="278"/>
      <c r="J38" s="278"/>
      <c r="K38" s="276"/>
    </row>
    <row r="39" ht="15" customHeight="1">
      <c r="B39" s="279"/>
      <c r="C39" s="280"/>
      <c r="D39" s="278"/>
      <c r="E39" s="281" t="s">
        <v>54</v>
      </c>
      <c r="F39" s="278"/>
      <c r="G39" s="278" t="s">
        <v>2440</v>
      </c>
      <c r="H39" s="278"/>
      <c r="I39" s="278"/>
      <c r="J39" s="278"/>
      <c r="K39" s="276"/>
    </row>
    <row r="40" ht="15" customHeight="1">
      <c r="B40" s="279"/>
      <c r="C40" s="280"/>
      <c r="D40" s="278"/>
      <c r="E40" s="281" t="s">
        <v>153</v>
      </c>
      <c r="F40" s="278"/>
      <c r="G40" s="278" t="s">
        <v>2441</v>
      </c>
      <c r="H40" s="278"/>
      <c r="I40" s="278"/>
      <c r="J40" s="278"/>
      <c r="K40" s="276"/>
    </row>
    <row r="41" ht="15" customHeight="1">
      <c r="B41" s="279"/>
      <c r="C41" s="280"/>
      <c r="D41" s="278"/>
      <c r="E41" s="281" t="s">
        <v>154</v>
      </c>
      <c r="F41" s="278"/>
      <c r="G41" s="278" t="s">
        <v>2442</v>
      </c>
      <c r="H41" s="278"/>
      <c r="I41" s="278"/>
      <c r="J41" s="278"/>
      <c r="K41" s="276"/>
    </row>
    <row r="42" ht="15" customHeight="1">
      <c r="B42" s="279"/>
      <c r="C42" s="280"/>
      <c r="D42" s="278"/>
      <c r="E42" s="281" t="s">
        <v>2443</v>
      </c>
      <c r="F42" s="278"/>
      <c r="G42" s="278" t="s">
        <v>2444</v>
      </c>
      <c r="H42" s="278"/>
      <c r="I42" s="278"/>
      <c r="J42" s="278"/>
      <c r="K42" s="276"/>
    </row>
    <row r="43" ht="15" customHeight="1">
      <c r="B43" s="279"/>
      <c r="C43" s="280"/>
      <c r="D43" s="278"/>
      <c r="E43" s="281"/>
      <c r="F43" s="278"/>
      <c r="G43" s="278" t="s">
        <v>2445</v>
      </c>
      <c r="H43" s="278"/>
      <c r="I43" s="278"/>
      <c r="J43" s="278"/>
      <c r="K43" s="276"/>
    </row>
    <row r="44" ht="15" customHeight="1">
      <c r="B44" s="279"/>
      <c r="C44" s="280"/>
      <c r="D44" s="278"/>
      <c r="E44" s="281" t="s">
        <v>2446</v>
      </c>
      <c r="F44" s="278"/>
      <c r="G44" s="278" t="s">
        <v>2447</v>
      </c>
      <c r="H44" s="278"/>
      <c r="I44" s="278"/>
      <c r="J44" s="278"/>
      <c r="K44" s="276"/>
    </row>
    <row r="45" ht="15" customHeight="1">
      <c r="B45" s="279"/>
      <c r="C45" s="280"/>
      <c r="D45" s="278"/>
      <c r="E45" s="281" t="s">
        <v>156</v>
      </c>
      <c r="F45" s="278"/>
      <c r="G45" s="278" t="s">
        <v>2448</v>
      </c>
      <c r="H45" s="278"/>
      <c r="I45" s="278"/>
      <c r="J45" s="278"/>
      <c r="K45" s="276"/>
    </row>
    <row r="46" ht="12.75" customHeight="1">
      <c r="B46" s="279"/>
      <c r="C46" s="280"/>
      <c r="D46" s="278"/>
      <c r="E46" s="278"/>
      <c r="F46" s="278"/>
      <c r="G46" s="278"/>
      <c r="H46" s="278"/>
      <c r="I46" s="278"/>
      <c r="J46" s="278"/>
      <c r="K46" s="276"/>
    </row>
    <row r="47" ht="15" customHeight="1">
      <c r="B47" s="279"/>
      <c r="C47" s="280"/>
      <c r="D47" s="278" t="s">
        <v>2449</v>
      </c>
      <c r="E47" s="278"/>
      <c r="F47" s="278"/>
      <c r="G47" s="278"/>
      <c r="H47" s="278"/>
      <c r="I47" s="278"/>
      <c r="J47" s="278"/>
      <c r="K47" s="276"/>
    </row>
    <row r="48" ht="15" customHeight="1">
      <c r="B48" s="279"/>
      <c r="C48" s="280"/>
      <c r="D48" s="280"/>
      <c r="E48" s="278" t="s">
        <v>2450</v>
      </c>
      <c r="F48" s="278"/>
      <c r="G48" s="278"/>
      <c r="H48" s="278"/>
      <c r="I48" s="278"/>
      <c r="J48" s="278"/>
      <c r="K48" s="276"/>
    </row>
    <row r="49" ht="15" customHeight="1">
      <c r="B49" s="279"/>
      <c r="C49" s="280"/>
      <c r="D49" s="280"/>
      <c r="E49" s="278" t="s">
        <v>2451</v>
      </c>
      <c r="F49" s="278"/>
      <c r="G49" s="278"/>
      <c r="H49" s="278"/>
      <c r="I49" s="278"/>
      <c r="J49" s="278"/>
      <c r="K49" s="276"/>
    </row>
    <row r="50" ht="15" customHeight="1">
      <c r="B50" s="279"/>
      <c r="C50" s="280"/>
      <c r="D50" s="280"/>
      <c r="E50" s="278" t="s">
        <v>2452</v>
      </c>
      <c r="F50" s="278"/>
      <c r="G50" s="278"/>
      <c r="H50" s="278"/>
      <c r="I50" s="278"/>
      <c r="J50" s="278"/>
      <c r="K50" s="276"/>
    </row>
    <row r="51" ht="15" customHeight="1">
      <c r="B51" s="279"/>
      <c r="C51" s="280"/>
      <c r="D51" s="278" t="s">
        <v>2453</v>
      </c>
      <c r="E51" s="278"/>
      <c r="F51" s="278"/>
      <c r="G51" s="278"/>
      <c r="H51" s="278"/>
      <c r="I51" s="278"/>
      <c r="J51" s="278"/>
      <c r="K51" s="276"/>
    </row>
    <row r="52" ht="25.5" customHeight="1">
      <c r="B52" s="274"/>
      <c r="C52" s="275" t="s">
        <v>2454</v>
      </c>
      <c r="D52" s="275"/>
      <c r="E52" s="275"/>
      <c r="F52" s="275"/>
      <c r="G52" s="275"/>
      <c r="H52" s="275"/>
      <c r="I52" s="275"/>
      <c r="J52" s="275"/>
      <c r="K52" s="276"/>
    </row>
    <row r="53" ht="5.25" customHeight="1">
      <c r="B53" s="274"/>
      <c r="C53" s="277"/>
      <c r="D53" s="277"/>
      <c r="E53" s="277"/>
      <c r="F53" s="277"/>
      <c r="G53" s="277"/>
      <c r="H53" s="277"/>
      <c r="I53" s="277"/>
      <c r="J53" s="277"/>
      <c r="K53" s="276"/>
    </row>
    <row r="54" ht="15" customHeight="1">
      <c r="B54" s="274"/>
      <c r="C54" s="278" t="s">
        <v>2455</v>
      </c>
      <c r="D54" s="278"/>
      <c r="E54" s="278"/>
      <c r="F54" s="278"/>
      <c r="G54" s="278"/>
      <c r="H54" s="278"/>
      <c r="I54" s="278"/>
      <c r="J54" s="278"/>
      <c r="K54" s="276"/>
    </row>
    <row r="55" ht="15" customHeight="1">
      <c r="B55" s="274"/>
      <c r="C55" s="278" t="s">
        <v>2456</v>
      </c>
      <c r="D55" s="278"/>
      <c r="E55" s="278"/>
      <c r="F55" s="278"/>
      <c r="G55" s="278"/>
      <c r="H55" s="278"/>
      <c r="I55" s="278"/>
      <c r="J55" s="278"/>
      <c r="K55" s="276"/>
    </row>
    <row r="56" ht="12.75" customHeight="1">
      <c r="B56" s="274"/>
      <c r="C56" s="278"/>
      <c r="D56" s="278"/>
      <c r="E56" s="278"/>
      <c r="F56" s="278"/>
      <c r="G56" s="278"/>
      <c r="H56" s="278"/>
      <c r="I56" s="278"/>
      <c r="J56" s="278"/>
      <c r="K56" s="276"/>
    </row>
    <row r="57" ht="15" customHeight="1">
      <c r="B57" s="274"/>
      <c r="C57" s="278" t="s">
        <v>2457</v>
      </c>
      <c r="D57" s="278"/>
      <c r="E57" s="278"/>
      <c r="F57" s="278"/>
      <c r="G57" s="278"/>
      <c r="H57" s="278"/>
      <c r="I57" s="278"/>
      <c r="J57" s="278"/>
      <c r="K57" s="276"/>
    </row>
    <row r="58" ht="15" customHeight="1">
      <c r="B58" s="274"/>
      <c r="C58" s="280"/>
      <c r="D58" s="278" t="s">
        <v>2458</v>
      </c>
      <c r="E58" s="278"/>
      <c r="F58" s="278"/>
      <c r="G58" s="278"/>
      <c r="H58" s="278"/>
      <c r="I58" s="278"/>
      <c r="J58" s="278"/>
      <c r="K58" s="276"/>
    </row>
    <row r="59" ht="15" customHeight="1">
      <c r="B59" s="274"/>
      <c r="C59" s="280"/>
      <c r="D59" s="278" t="s">
        <v>2459</v>
      </c>
      <c r="E59" s="278"/>
      <c r="F59" s="278"/>
      <c r="G59" s="278"/>
      <c r="H59" s="278"/>
      <c r="I59" s="278"/>
      <c r="J59" s="278"/>
      <c r="K59" s="276"/>
    </row>
    <row r="60" ht="15" customHeight="1">
      <c r="B60" s="274"/>
      <c r="C60" s="280"/>
      <c r="D60" s="278" t="s">
        <v>2460</v>
      </c>
      <c r="E60" s="278"/>
      <c r="F60" s="278"/>
      <c r="G60" s="278"/>
      <c r="H60" s="278"/>
      <c r="I60" s="278"/>
      <c r="J60" s="278"/>
      <c r="K60" s="276"/>
    </row>
    <row r="61" ht="15" customHeight="1">
      <c r="B61" s="274"/>
      <c r="C61" s="280"/>
      <c r="D61" s="278" t="s">
        <v>2461</v>
      </c>
      <c r="E61" s="278"/>
      <c r="F61" s="278"/>
      <c r="G61" s="278"/>
      <c r="H61" s="278"/>
      <c r="I61" s="278"/>
      <c r="J61" s="278"/>
      <c r="K61" s="276"/>
    </row>
    <row r="62" ht="15" customHeight="1">
      <c r="B62" s="274"/>
      <c r="C62" s="280"/>
      <c r="D62" s="283" t="s">
        <v>2462</v>
      </c>
      <c r="E62" s="283"/>
      <c r="F62" s="283"/>
      <c r="G62" s="283"/>
      <c r="H62" s="283"/>
      <c r="I62" s="283"/>
      <c r="J62" s="283"/>
      <c r="K62" s="276"/>
    </row>
    <row r="63" ht="15" customHeight="1">
      <c r="B63" s="274"/>
      <c r="C63" s="280"/>
      <c r="D63" s="278" t="s">
        <v>2463</v>
      </c>
      <c r="E63" s="278"/>
      <c r="F63" s="278"/>
      <c r="G63" s="278"/>
      <c r="H63" s="278"/>
      <c r="I63" s="278"/>
      <c r="J63" s="278"/>
      <c r="K63" s="276"/>
    </row>
    <row r="64" ht="12.75" customHeight="1">
      <c r="B64" s="274"/>
      <c r="C64" s="280"/>
      <c r="D64" s="280"/>
      <c r="E64" s="284"/>
      <c r="F64" s="280"/>
      <c r="G64" s="280"/>
      <c r="H64" s="280"/>
      <c r="I64" s="280"/>
      <c r="J64" s="280"/>
      <c r="K64" s="276"/>
    </row>
    <row r="65" ht="15" customHeight="1">
      <c r="B65" s="274"/>
      <c r="C65" s="280"/>
      <c r="D65" s="278" t="s">
        <v>2464</v>
      </c>
      <c r="E65" s="278"/>
      <c r="F65" s="278"/>
      <c r="G65" s="278"/>
      <c r="H65" s="278"/>
      <c r="I65" s="278"/>
      <c r="J65" s="278"/>
      <c r="K65" s="276"/>
    </row>
    <row r="66" ht="15" customHeight="1">
      <c r="B66" s="274"/>
      <c r="C66" s="280"/>
      <c r="D66" s="283" t="s">
        <v>2465</v>
      </c>
      <c r="E66" s="283"/>
      <c r="F66" s="283"/>
      <c r="G66" s="283"/>
      <c r="H66" s="283"/>
      <c r="I66" s="283"/>
      <c r="J66" s="283"/>
      <c r="K66" s="276"/>
    </row>
    <row r="67" ht="15" customHeight="1">
      <c r="B67" s="274"/>
      <c r="C67" s="280"/>
      <c r="D67" s="278" t="s">
        <v>2466</v>
      </c>
      <c r="E67" s="278"/>
      <c r="F67" s="278"/>
      <c r="G67" s="278"/>
      <c r="H67" s="278"/>
      <c r="I67" s="278"/>
      <c r="J67" s="278"/>
      <c r="K67" s="276"/>
    </row>
    <row r="68" ht="15" customHeight="1">
      <c r="B68" s="274"/>
      <c r="C68" s="280"/>
      <c r="D68" s="278" t="s">
        <v>2467</v>
      </c>
      <c r="E68" s="278"/>
      <c r="F68" s="278"/>
      <c r="G68" s="278"/>
      <c r="H68" s="278"/>
      <c r="I68" s="278"/>
      <c r="J68" s="278"/>
      <c r="K68" s="276"/>
    </row>
    <row r="69" ht="15" customHeight="1">
      <c r="B69" s="274"/>
      <c r="C69" s="280"/>
      <c r="D69" s="278" t="s">
        <v>2468</v>
      </c>
      <c r="E69" s="278"/>
      <c r="F69" s="278"/>
      <c r="G69" s="278"/>
      <c r="H69" s="278"/>
      <c r="I69" s="278"/>
      <c r="J69" s="278"/>
      <c r="K69" s="276"/>
    </row>
    <row r="70" ht="15" customHeight="1">
      <c r="B70" s="274"/>
      <c r="C70" s="280"/>
      <c r="D70" s="278" t="s">
        <v>2469</v>
      </c>
      <c r="E70" s="278"/>
      <c r="F70" s="278"/>
      <c r="G70" s="278"/>
      <c r="H70" s="278"/>
      <c r="I70" s="278"/>
      <c r="J70" s="278"/>
      <c r="K70" s="276"/>
    </row>
    <row r="71" ht="12.75" customHeight="1">
      <c r="B71" s="285"/>
      <c r="C71" s="286"/>
      <c r="D71" s="286"/>
      <c r="E71" s="286"/>
      <c r="F71" s="286"/>
      <c r="G71" s="286"/>
      <c r="H71" s="286"/>
      <c r="I71" s="286"/>
      <c r="J71" s="286"/>
      <c r="K71" s="287"/>
    </row>
    <row r="72" ht="18.75" customHeight="1">
      <c r="B72" s="288"/>
      <c r="C72" s="288"/>
      <c r="D72" s="288"/>
      <c r="E72" s="288"/>
      <c r="F72" s="288"/>
      <c r="G72" s="288"/>
      <c r="H72" s="288"/>
      <c r="I72" s="288"/>
      <c r="J72" s="288"/>
      <c r="K72" s="289"/>
    </row>
    <row r="73" ht="18.75" customHeight="1">
      <c r="B73" s="289"/>
      <c r="C73" s="289"/>
      <c r="D73" s="289"/>
      <c r="E73" s="289"/>
      <c r="F73" s="289"/>
      <c r="G73" s="289"/>
      <c r="H73" s="289"/>
      <c r="I73" s="289"/>
      <c r="J73" s="289"/>
      <c r="K73" s="289"/>
    </row>
    <row r="74" ht="7.5" customHeight="1">
      <c r="B74" s="290"/>
      <c r="C74" s="291"/>
      <c r="D74" s="291"/>
      <c r="E74" s="291"/>
      <c r="F74" s="291"/>
      <c r="G74" s="291"/>
      <c r="H74" s="291"/>
      <c r="I74" s="291"/>
      <c r="J74" s="291"/>
      <c r="K74" s="292"/>
    </row>
    <row r="75" ht="45" customHeight="1">
      <c r="B75" s="293"/>
      <c r="C75" s="294" t="s">
        <v>2470</v>
      </c>
      <c r="D75" s="294"/>
      <c r="E75" s="294"/>
      <c r="F75" s="294"/>
      <c r="G75" s="294"/>
      <c r="H75" s="294"/>
      <c r="I75" s="294"/>
      <c r="J75" s="294"/>
      <c r="K75" s="295"/>
    </row>
    <row r="76" ht="17.25" customHeight="1">
      <c r="B76" s="293"/>
      <c r="C76" s="296" t="s">
        <v>2471</v>
      </c>
      <c r="D76" s="296"/>
      <c r="E76" s="296"/>
      <c r="F76" s="296" t="s">
        <v>2472</v>
      </c>
      <c r="G76" s="297"/>
      <c r="H76" s="296" t="s">
        <v>54</v>
      </c>
      <c r="I76" s="296" t="s">
        <v>57</v>
      </c>
      <c r="J76" s="296" t="s">
        <v>2473</v>
      </c>
      <c r="K76" s="295"/>
    </row>
    <row r="77" ht="17.25" customHeight="1">
      <c r="B77" s="293"/>
      <c r="C77" s="298" t="s">
        <v>2474</v>
      </c>
      <c r="D77" s="298"/>
      <c r="E77" s="298"/>
      <c r="F77" s="299" t="s">
        <v>2475</v>
      </c>
      <c r="G77" s="300"/>
      <c r="H77" s="298"/>
      <c r="I77" s="298"/>
      <c r="J77" s="298" t="s">
        <v>2476</v>
      </c>
      <c r="K77" s="295"/>
    </row>
    <row r="78" ht="5.25" customHeight="1">
      <c r="B78" s="293"/>
      <c r="C78" s="301"/>
      <c r="D78" s="301"/>
      <c r="E78" s="301"/>
      <c r="F78" s="301"/>
      <c r="G78" s="302"/>
      <c r="H78" s="301"/>
      <c r="I78" s="301"/>
      <c r="J78" s="301"/>
      <c r="K78" s="295"/>
    </row>
    <row r="79" ht="15" customHeight="1">
      <c r="B79" s="293"/>
      <c r="C79" s="281" t="s">
        <v>53</v>
      </c>
      <c r="D79" s="301"/>
      <c r="E79" s="301"/>
      <c r="F79" s="303" t="s">
        <v>2477</v>
      </c>
      <c r="G79" s="302"/>
      <c r="H79" s="281" t="s">
        <v>2478</v>
      </c>
      <c r="I79" s="281" t="s">
        <v>2479</v>
      </c>
      <c r="J79" s="281">
        <v>20</v>
      </c>
      <c r="K79" s="295"/>
    </row>
    <row r="80" ht="15" customHeight="1">
      <c r="B80" s="293"/>
      <c r="C80" s="281" t="s">
        <v>2480</v>
      </c>
      <c r="D80" s="281"/>
      <c r="E80" s="281"/>
      <c r="F80" s="303" t="s">
        <v>2477</v>
      </c>
      <c r="G80" s="302"/>
      <c r="H80" s="281" t="s">
        <v>2481</v>
      </c>
      <c r="I80" s="281" t="s">
        <v>2479</v>
      </c>
      <c r="J80" s="281">
        <v>120</v>
      </c>
      <c r="K80" s="295"/>
    </row>
    <row r="81" ht="15" customHeight="1">
      <c r="B81" s="304"/>
      <c r="C81" s="281" t="s">
        <v>2482</v>
      </c>
      <c r="D81" s="281"/>
      <c r="E81" s="281"/>
      <c r="F81" s="303" t="s">
        <v>2483</v>
      </c>
      <c r="G81" s="302"/>
      <c r="H81" s="281" t="s">
        <v>2484</v>
      </c>
      <c r="I81" s="281" t="s">
        <v>2479</v>
      </c>
      <c r="J81" s="281">
        <v>50</v>
      </c>
      <c r="K81" s="295"/>
    </row>
    <row r="82" ht="15" customHeight="1">
      <c r="B82" s="304"/>
      <c r="C82" s="281" t="s">
        <v>2485</v>
      </c>
      <c r="D82" s="281"/>
      <c r="E82" s="281"/>
      <c r="F82" s="303" t="s">
        <v>2477</v>
      </c>
      <c r="G82" s="302"/>
      <c r="H82" s="281" t="s">
        <v>2486</v>
      </c>
      <c r="I82" s="281" t="s">
        <v>2487</v>
      </c>
      <c r="J82" s="281"/>
      <c r="K82" s="295"/>
    </row>
    <row r="83" ht="15" customHeight="1">
      <c r="B83" s="304"/>
      <c r="C83" s="305" t="s">
        <v>2488</v>
      </c>
      <c r="D83" s="305"/>
      <c r="E83" s="305"/>
      <c r="F83" s="306" t="s">
        <v>2483</v>
      </c>
      <c r="G83" s="305"/>
      <c r="H83" s="305" t="s">
        <v>2489</v>
      </c>
      <c r="I83" s="305" t="s">
        <v>2479</v>
      </c>
      <c r="J83" s="305">
        <v>15</v>
      </c>
      <c r="K83" s="295"/>
    </row>
    <row r="84" ht="15" customHeight="1">
      <c r="B84" s="304"/>
      <c r="C84" s="305" t="s">
        <v>2490</v>
      </c>
      <c r="D84" s="305"/>
      <c r="E84" s="305"/>
      <c r="F84" s="306" t="s">
        <v>2483</v>
      </c>
      <c r="G84" s="305"/>
      <c r="H84" s="305" t="s">
        <v>2491</v>
      </c>
      <c r="I84" s="305" t="s">
        <v>2479</v>
      </c>
      <c r="J84" s="305">
        <v>15</v>
      </c>
      <c r="K84" s="295"/>
    </row>
    <row r="85" ht="15" customHeight="1">
      <c r="B85" s="304"/>
      <c r="C85" s="305" t="s">
        <v>2492</v>
      </c>
      <c r="D85" s="305"/>
      <c r="E85" s="305"/>
      <c r="F85" s="306" t="s">
        <v>2483</v>
      </c>
      <c r="G85" s="305"/>
      <c r="H85" s="305" t="s">
        <v>2493</v>
      </c>
      <c r="I85" s="305" t="s">
        <v>2479</v>
      </c>
      <c r="J85" s="305">
        <v>20</v>
      </c>
      <c r="K85" s="295"/>
    </row>
    <row r="86" ht="15" customHeight="1">
      <c r="B86" s="304"/>
      <c r="C86" s="305" t="s">
        <v>2494</v>
      </c>
      <c r="D86" s="305"/>
      <c r="E86" s="305"/>
      <c r="F86" s="306" t="s">
        <v>2483</v>
      </c>
      <c r="G86" s="305"/>
      <c r="H86" s="305" t="s">
        <v>2495</v>
      </c>
      <c r="I86" s="305" t="s">
        <v>2479</v>
      </c>
      <c r="J86" s="305">
        <v>20</v>
      </c>
      <c r="K86" s="295"/>
    </row>
    <row r="87" ht="15" customHeight="1">
      <c r="B87" s="304"/>
      <c r="C87" s="281" t="s">
        <v>2496</v>
      </c>
      <c r="D87" s="281"/>
      <c r="E87" s="281"/>
      <c r="F87" s="303" t="s">
        <v>2483</v>
      </c>
      <c r="G87" s="302"/>
      <c r="H87" s="281" t="s">
        <v>2497</v>
      </c>
      <c r="I87" s="281" t="s">
        <v>2479</v>
      </c>
      <c r="J87" s="281">
        <v>50</v>
      </c>
      <c r="K87" s="295"/>
    </row>
    <row r="88" ht="15" customHeight="1">
      <c r="B88" s="304"/>
      <c r="C88" s="281" t="s">
        <v>2498</v>
      </c>
      <c r="D88" s="281"/>
      <c r="E88" s="281"/>
      <c r="F88" s="303" t="s">
        <v>2483</v>
      </c>
      <c r="G88" s="302"/>
      <c r="H88" s="281" t="s">
        <v>2499</v>
      </c>
      <c r="I88" s="281" t="s">
        <v>2479</v>
      </c>
      <c r="J88" s="281">
        <v>20</v>
      </c>
      <c r="K88" s="295"/>
    </row>
    <row r="89" ht="15" customHeight="1">
      <c r="B89" s="304"/>
      <c r="C89" s="281" t="s">
        <v>2500</v>
      </c>
      <c r="D89" s="281"/>
      <c r="E89" s="281"/>
      <c r="F89" s="303" t="s">
        <v>2483</v>
      </c>
      <c r="G89" s="302"/>
      <c r="H89" s="281" t="s">
        <v>2501</v>
      </c>
      <c r="I89" s="281" t="s">
        <v>2479</v>
      </c>
      <c r="J89" s="281">
        <v>20</v>
      </c>
      <c r="K89" s="295"/>
    </row>
    <row r="90" ht="15" customHeight="1">
      <c r="B90" s="304"/>
      <c r="C90" s="281" t="s">
        <v>2502</v>
      </c>
      <c r="D90" s="281"/>
      <c r="E90" s="281"/>
      <c r="F90" s="303" t="s">
        <v>2483</v>
      </c>
      <c r="G90" s="302"/>
      <c r="H90" s="281" t="s">
        <v>2503</v>
      </c>
      <c r="I90" s="281" t="s">
        <v>2479</v>
      </c>
      <c r="J90" s="281">
        <v>50</v>
      </c>
      <c r="K90" s="295"/>
    </row>
    <row r="91" ht="15" customHeight="1">
      <c r="B91" s="304"/>
      <c r="C91" s="281" t="s">
        <v>2504</v>
      </c>
      <c r="D91" s="281"/>
      <c r="E91" s="281"/>
      <c r="F91" s="303" t="s">
        <v>2483</v>
      </c>
      <c r="G91" s="302"/>
      <c r="H91" s="281" t="s">
        <v>2504</v>
      </c>
      <c r="I91" s="281" t="s">
        <v>2479</v>
      </c>
      <c r="J91" s="281">
        <v>50</v>
      </c>
      <c r="K91" s="295"/>
    </row>
    <row r="92" ht="15" customHeight="1">
      <c r="B92" s="304"/>
      <c r="C92" s="281" t="s">
        <v>2505</v>
      </c>
      <c r="D92" s="281"/>
      <c r="E92" s="281"/>
      <c r="F92" s="303" t="s">
        <v>2483</v>
      </c>
      <c r="G92" s="302"/>
      <c r="H92" s="281" t="s">
        <v>2506</v>
      </c>
      <c r="I92" s="281" t="s">
        <v>2479</v>
      </c>
      <c r="J92" s="281">
        <v>255</v>
      </c>
      <c r="K92" s="295"/>
    </row>
    <row r="93" ht="15" customHeight="1">
      <c r="B93" s="304"/>
      <c r="C93" s="281" t="s">
        <v>2507</v>
      </c>
      <c r="D93" s="281"/>
      <c r="E93" s="281"/>
      <c r="F93" s="303" t="s">
        <v>2477</v>
      </c>
      <c r="G93" s="302"/>
      <c r="H93" s="281" t="s">
        <v>2508</v>
      </c>
      <c r="I93" s="281" t="s">
        <v>2509</v>
      </c>
      <c r="J93" s="281"/>
      <c r="K93" s="295"/>
    </row>
    <row r="94" ht="15" customHeight="1">
      <c r="B94" s="304"/>
      <c r="C94" s="281" t="s">
        <v>2510</v>
      </c>
      <c r="D94" s="281"/>
      <c r="E94" s="281"/>
      <c r="F94" s="303" t="s">
        <v>2477</v>
      </c>
      <c r="G94" s="302"/>
      <c r="H94" s="281" t="s">
        <v>2511</v>
      </c>
      <c r="I94" s="281" t="s">
        <v>2512</v>
      </c>
      <c r="J94" s="281"/>
      <c r="K94" s="295"/>
    </row>
    <row r="95" ht="15" customHeight="1">
      <c r="B95" s="304"/>
      <c r="C95" s="281" t="s">
        <v>2513</v>
      </c>
      <c r="D95" s="281"/>
      <c r="E95" s="281"/>
      <c r="F95" s="303" t="s">
        <v>2477</v>
      </c>
      <c r="G95" s="302"/>
      <c r="H95" s="281" t="s">
        <v>2513</v>
      </c>
      <c r="I95" s="281" t="s">
        <v>2512</v>
      </c>
      <c r="J95" s="281"/>
      <c r="K95" s="295"/>
    </row>
    <row r="96" ht="15" customHeight="1">
      <c r="B96" s="304"/>
      <c r="C96" s="281" t="s">
        <v>38</v>
      </c>
      <c r="D96" s="281"/>
      <c r="E96" s="281"/>
      <c r="F96" s="303" t="s">
        <v>2477</v>
      </c>
      <c r="G96" s="302"/>
      <c r="H96" s="281" t="s">
        <v>2514</v>
      </c>
      <c r="I96" s="281" t="s">
        <v>2512</v>
      </c>
      <c r="J96" s="281"/>
      <c r="K96" s="295"/>
    </row>
    <row r="97" ht="15" customHeight="1">
      <c r="B97" s="304"/>
      <c r="C97" s="281" t="s">
        <v>48</v>
      </c>
      <c r="D97" s="281"/>
      <c r="E97" s="281"/>
      <c r="F97" s="303" t="s">
        <v>2477</v>
      </c>
      <c r="G97" s="302"/>
      <c r="H97" s="281" t="s">
        <v>2515</v>
      </c>
      <c r="I97" s="281" t="s">
        <v>2512</v>
      </c>
      <c r="J97" s="281"/>
      <c r="K97" s="295"/>
    </row>
    <row r="98" ht="15" customHeight="1">
      <c r="B98" s="307"/>
      <c r="C98" s="308"/>
      <c r="D98" s="308"/>
      <c r="E98" s="308"/>
      <c r="F98" s="308"/>
      <c r="G98" s="308"/>
      <c r="H98" s="308"/>
      <c r="I98" s="308"/>
      <c r="J98" s="308"/>
      <c r="K98" s="309"/>
    </row>
    <row r="99" ht="18.75" customHeight="1">
      <c r="B99" s="310"/>
      <c r="C99" s="311"/>
      <c r="D99" s="311"/>
      <c r="E99" s="311"/>
      <c r="F99" s="311"/>
      <c r="G99" s="311"/>
      <c r="H99" s="311"/>
      <c r="I99" s="311"/>
      <c r="J99" s="311"/>
      <c r="K99" s="310"/>
    </row>
    <row r="100" ht="18.75" customHeight="1">
      <c r="B100" s="289"/>
      <c r="C100" s="289"/>
      <c r="D100" s="289"/>
      <c r="E100" s="289"/>
      <c r="F100" s="289"/>
      <c r="G100" s="289"/>
      <c r="H100" s="289"/>
      <c r="I100" s="289"/>
      <c r="J100" s="289"/>
      <c r="K100" s="289"/>
    </row>
    <row r="101" ht="7.5" customHeight="1">
      <c r="B101" s="290"/>
      <c r="C101" s="291"/>
      <c r="D101" s="291"/>
      <c r="E101" s="291"/>
      <c r="F101" s="291"/>
      <c r="G101" s="291"/>
      <c r="H101" s="291"/>
      <c r="I101" s="291"/>
      <c r="J101" s="291"/>
      <c r="K101" s="292"/>
    </row>
    <row r="102" ht="45" customHeight="1">
      <c r="B102" s="293"/>
      <c r="C102" s="294" t="s">
        <v>2516</v>
      </c>
      <c r="D102" s="294"/>
      <c r="E102" s="294"/>
      <c r="F102" s="294"/>
      <c r="G102" s="294"/>
      <c r="H102" s="294"/>
      <c r="I102" s="294"/>
      <c r="J102" s="294"/>
      <c r="K102" s="295"/>
    </row>
    <row r="103" ht="17.25" customHeight="1">
      <c r="B103" s="293"/>
      <c r="C103" s="296" t="s">
        <v>2471</v>
      </c>
      <c r="D103" s="296"/>
      <c r="E103" s="296"/>
      <c r="F103" s="296" t="s">
        <v>2472</v>
      </c>
      <c r="G103" s="297"/>
      <c r="H103" s="296" t="s">
        <v>54</v>
      </c>
      <c r="I103" s="296" t="s">
        <v>57</v>
      </c>
      <c r="J103" s="296" t="s">
        <v>2473</v>
      </c>
      <c r="K103" s="295"/>
    </row>
    <row r="104" ht="17.25" customHeight="1">
      <c r="B104" s="293"/>
      <c r="C104" s="298" t="s">
        <v>2474</v>
      </c>
      <c r="D104" s="298"/>
      <c r="E104" s="298"/>
      <c r="F104" s="299" t="s">
        <v>2475</v>
      </c>
      <c r="G104" s="300"/>
      <c r="H104" s="298"/>
      <c r="I104" s="298"/>
      <c r="J104" s="298" t="s">
        <v>2476</v>
      </c>
      <c r="K104" s="295"/>
    </row>
    <row r="105" ht="5.25" customHeight="1">
      <c r="B105" s="293"/>
      <c r="C105" s="296"/>
      <c r="D105" s="296"/>
      <c r="E105" s="296"/>
      <c r="F105" s="296"/>
      <c r="G105" s="312"/>
      <c r="H105" s="296"/>
      <c r="I105" s="296"/>
      <c r="J105" s="296"/>
      <c r="K105" s="295"/>
    </row>
    <row r="106" ht="15" customHeight="1">
      <c r="B106" s="293"/>
      <c r="C106" s="281" t="s">
        <v>53</v>
      </c>
      <c r="D106" s="301"/>
      <c r="E106" s="301"/>
      <c r="F106" s="303" t="s">
        <v>2477</v>
      </c>
      <c r="G106" s="312"/>
      <c r="H106" s="281" t="s">
        <v>2517</v>
      </c>
      <c r="I106" s="281" t="s">
        <v>2479</v>
      </c>
      <c r="J106" s="281">
        <v>20</v>
      </c>
      <c r="K106" s="295"/>
    </row>
    <row r="107" ht="15" customHeight="1">
      <c r="B107" s="293"/>
      <c r="C107" s="281" t="s">
        <v>2480</v>
      </c>
      <c r="D107" s="281"/>
      <c r="E107" s="281"/>
      <c r="F107" s="303" t="s">
        <v>2477</v>
      </c>
      <c r="G107" s="281"/>
      <c r="H107" s="281" t="s">
        <v>2517</v>
      </c>
      <c r="I107" s="281" t="s">
        <v>2479</v>
      </c>
      <c r="J107" s="281">
        <v>120</v>
      </c>
      <c r="K107" s="295"/>
    </row>
    <row r="108" ht="15" customHeight="1">
      <c r="B108" s="304"/>
      <c r="C108" s="281" t="s">
        <v>2482</v>
      </c>
      <c r="D108" s="281"/>
      <c r="E108" s="281"/>
      <c r="F108" s="303" t="s">
        <v>2483</v>
      </c>
      <c r="G108" s="281"/>
      <c r="H108" s="281" t="s">
        <v>2517</v>
      </c>
      <c r="I108" s="281" t="s">
        <v>2479</v>
      </c>
      <c r="J108" s="281">
        <v>50</v>
      </c>
      <c r="K108" s="295"/>
    </row>
    <row r="109" ht="15" customHeight="1">
      <c r="B109" s="304"/>
      <c r="C109" s="281" t="s">
        <v>2485</v>
      </c>
      <c r="D109" s="281"/>
      <c r="E109" s="281"/>
      <c r="F109" s="303" t="s">
        <v>2477</v>
      </c>
      <c r="G109" s="281"/>
      <c r="H109" s="281" t="s">
        <v>2517</v>
      </c>
      <c r="I109" s="281" t="s">
        <v>2487</v>
      </c>
      <c r="J109" s="281"/>
      <c r="K109" s="295"/>
    </row>
    <row r="110" ht="15" customHeight="1">
      <c r="B110" s="304"/>
      <c r="C110" s="281" t="s">
        <v>2496</v>
      </c>
      <c r="D110" s="281"/>
      <c r="E110" s="281"/>
      <c r="F110" s="303" t="s">
        <v>2483</v>
      </c>
      <c r="G110" s="281"/>
      <c r="H110" s="281" t="s">
        <v>2517</v>
      </c>
      <c r="I110" s="281" t="s">
        <v>2479</v>
      </c>
      <c r="J110" s="281">
        <v>50</v>
      </c>
      <c r="K110" s="295"/>
    </row>
    <row r="111" ht="15" customHeight="1">
      <c r="B111" s="304"/>
      <c r="C111" s="281" t="s">
        <v>2504</v>
      </c>
      <c r="D111" s="281"/>
      <c r="E111" s="281"/>
      <c r="F111" s="303" t="s">
        <v>2483</v>
      </c>
      <c r="G111" s="281"/>
      <c r="H111" s="281" t="s">
        <v>2517</v>
      </c>
      <c r="I111" s="281" t="s">
        <v>2479</v>
      </c>
      <c r="J111" s="281">
        <v>50</v>
      </c>
      <c r="K111" s="295"/>
    </row>
    <row r="112" ht="15" customHeight="1">
      <c r="B112" s="304"/>
      <c r="C112" s="281" t="s">
        <v>2502</v>
      </c>
      <c r="D112" s="281"/>
      <c r="E112" s="281"/>
      <c r="F112" s="303" t="s">
        <v>2483</v>
      </c>
      <c r="G112" s="281"/>
      <c r="H112" s="281" t="s">
        <v>2517</v>
      </c>
      <c r="I112" s="281" t="s">
        <v>2479</v>
      </c>
      <c r="J112" s="281">
        <v>50</v>
      </c>
      <c r="K112" s="295"/>
    </row>
    <row r="113" ht="15" customHeight="1">
      <c r="B113" s="304"/>
      <c r="C113" s="281" t="s">
        <v>53</v>
      </c>
      <c r="D113" s="281"/>
      <c r="E113" s="281"/>
      <c r="F113" s="303" t="s">
        <v>2477</v>
      </c>
      <c r="G113" s="281"/>
      <c r="H113" s="281" t="s">
        <v>2518</v>
      </c>
      <c r="I113" s="281" t="s">
        <v>2479</v>
      </c>
      <c r="J113" s="281">
        <v>20</v>
      </c>
      <c r="K113" s="295"/>
    </row>
    <row r="114" ht="15" customHeight="1">
      <c r="B114" s="304"/>
      <c r="C114" s="281" t="s">
        <v>2519</v>
      </c>
      <c r="D114" s="281"/>
      <c r="E114" s="281"/>
      <c r="F114" s="303" t="s">
        <v>2477</v>
      </c>
      <c r="G114" s="281"/>
      <c r="H114" s="281" t="s">
        <v>2520</v>
      </c>
      <c r="I114" s="281" t="s">
        <v>2479</v>
      </c>
      <c r="J114" s="281">
        <v>120</v>
      </c>
      <c r="K114" s="295"/>
    </row>
    <row r="115" ht="15" customHeight="1">
      <c r="B115" s="304"/>
      <c r="C115" s="281" t="s">
        <v>38</v>
      </c>
      <c r="D115" s="281"/>
      <c r="E115" s="281"/>
      <c r="F115" s="303" t="s">
        <v>2477</v>
      </c>
      <c r="G115" s="281"/>
      <c r="H115" s="281" t="s">
        <v>2521</v>
      </c>
      <c r="I115" s="281" t="s">
        <v>2512</v>
      </c>
      <c r="J115" s="281"/>
      <c r="K115" s="295"/>
    </row>
    <row r="116" ht="15" customHeight="1">
      <c r="B116" s="304"/>
      <c r="C116" s="281" t="s">
        <v>48</v>
      </c>
      <c r="D116" s="281"/>
      <c r="E116" s="281"/>
      <c r="F116" s="303" t="s">
        <v>2477</v>
      </c>
      <c r="G116" s="281"/>
      <c r="H116" s="281" t="s">
        <v>2522</v>
      </c>
      <c r="I116" s="281" t="s">
        <v>2512</v>
      </c>
      <c r="J116" s="281"/>
      <c r="K116" s="295"/>
    </row>
    <row r="117" ht="15" customHeight="1">
      <c r="B117" s="304"/>
      <c r="C117" s="281" t="s">
        <v>57</v>
      </c>
      <c r="D117" s="281"/>
      <c r="E117" s="281"/>
      <c r="F117" s="303" t="s">
        <v>2477</v>
      </c>
      <c r="G117" s="281"/>
      <c r="H117" s="281" t="s">
        <v>2523</v>
      </c>
      <c r="I117" s="281" t="s">
        <v>2524</v>
      </c>
      <c r="J117" s="281"/>
      <c r="K117" s="295"/>
    </row>
    <row r="118" ht="15" customHeight="1">
      <c r="B118" s="307"/>
      <c r="C118" s="313"/>
      <c r="D118" s="313"/>
      <c r="E118" s="313"/>
      <c r="F118" s="313"/>
      <c r="G118" s="313"/>
      <c r="H118" s="313"/>
      <c r="I118" s="313"/>
      <c r="J118" s="313"/>
      <c r="K118" s="309"/>
    </row>
    <row r="119" ht="18.75" customHeight="1">
      <c r="B119" s="314"/>
      <c r="C119" s="278"/>
      <c r="D119" s="278"/>
      <c r="E119" s="278"/>
      <c r="F119" s="315"/>
      <c r="G119" s="278"/>
      <c r="H119" s="278"/>
      <c r="I119" s="278"/>
      <c r="J119" s="278"/>
      <c r="K119" s="314"/>
    </row>
    <row r="120" ht="18.75" customHeight="1">
      <c r="B120" s="289"/>
      <c r="C120" s="289"/>
      <c r="D120" s="289"/>
      <c r="E120" s="289"/>
      <c r="F120" s="289"/>
      <c r="G120" s="289"/>
      <c r="H120" s="289"/>
      <c r="I120" s="289"/>
      <c r="J120" s="289"/>
      <c r="K120" s="289"/>
    </row>
    <row r="121" ht="7.5" customHeight="1">
      <c r="B121" s="316"/>
      <c r="C121" s="317"/>
      <c r="D121" s="317"/>
      <c r="E121" s="317"/>
      <c r="F121" s="317"/>
      <c r="G121" s="317"/>
      <c r="H121" s="317"/>
      <c r="I121" s="317"/>
      <c r="J121" s="317"/>
      <c r="K121" s="318"/>
    </row>
    <row r="122" ht="45" customHeight="1">
      <c r="B122" s="319"/>
      <c r="C122" s="272" t="s">
        <v>2525</v>
      </c>
      <c r="D122" s="272"/>
      <c r="E122" s="272"/>
      <c r="F122" s="272"/>
      <c r="G122" s="272"/>
      <c r="H122" s="272"/>
      <c r="I122" s="272"/>
      <c r="J122" s="272"/>
      <c r="K122" s="320"/>
    </row>
    <row r="123" ht="17.25" customHeight="1">
      <c r="B123" s="321"/>
      <c r="C123" s="296" t="s">
        <v>2471</v>
      </c>
      <c r="D123" s="296"/>
      <c r="E123" s="296"/>
      <c r="F123" s="296" t="s">
        <v>2472</v>
      </c>
      <c r="G123" s="297"/>
      <c r="H123" s="296" t="s">
        <v>54</v>
      </c>
      <c r="I123" s="296" t="s">
        <v>57</v>
      </c>
      <c r="J123" s="296" t="s">
        <v>2473</v>
      </c>
      <c r="K123" s="322"/>
    </row>
    <row r="124" ht="17.25" customHeight="1">
      <c r="B124" s="321"/>
      <c r="C124" s="298" t="s">
        <v>2474</v>
      </c>
      <c r="D124" s="298"/>
      <c r="E124" s="298"/>
      <c r="F124" s="299" t="s">
        <v>2475</v>
      </c>
      <c r="G124" s="300"/>
      <c r="H124" s="298"/>
      <c r="I124" s="298"/>
      <c r="J124" s="298" t="s">
        <v>2476</v>
      </c>
      <c r="K124" s="322"/>
    </row>
    <row r="125" ht="5.25" customHeight="1">
      <c r="B125" s="323"/>
      <c r="C125" s="301"/>
      <c r="D125" s="301"/>
      <c r="E125" s="301"/>
      <c r="F125" s="301"/>
      <c r="G125" s="281"/>
      <c r="H125" s="301"/>
      <c r="I125" s="301"/>
      <c r="J125" s="301"/>
      <c r="K125" s="324"/>
    </row>
    <row r="126" ht="15" customHeight="1">
      <c r="B126" s="323"/>
      <c r="C126" s="281" t="s">
        <v>2480</v>
      </c>
      <c r="D126" s="301"/>
      <c r="E126" s="301"/>
      <c r="F126" s="303" t="s">
        <v>2477</v>
      </c>
      <c r="G126" s="281"/>
      <c r="H126" s="281" t="s">
        <v>2517</v>
      </c>
      <c r="I126" s="281" t="s">
        <v>2479</v>
      </c>
      <c r="J126" s="281">
        <v>120</v>
      </c>
      <c r="K126" s="325"/>
    </row>
    <row r="127" ht="15" customHeight="1">
      <c r="B127" s="323"/>
      <c r="C127" s="281" t="s">
        <v>2526</v>
      </c>
      <c r="D127" s="281"/>
      <c r="E127" s="281"/>
      <c r="F127" s="303" t="s">
        <v>2477</v>
      </c>
      <c r="G127" s="281"/>
      <c r="H127" s="281" t="s">
        <v>2527</v>
      </c>
      <c r="I127" s="281" t="s">
        <v>2479</v>
      </c>
      <c r="J127" s="281" t="s">
        <v>2528</v>
      </c>
      <c r="K127" s="325"/>
    </row>
    <row r="128" ht="15" customHeight="1">
      <c r="B128" s="323"/>
      <c r="C128" s="281" t="s">
        <v>2425</v>
      </c>
      <c r="D128" s="281"/>
      <c r="E128" s="281"/>
      <c r="F128" s="303" t="s">
        <v>2477</v>
      </c>
      <c r="G128" s="281"/>
      <c r="H128" s="281" t="s">
        <v>2529</v>
      </c>
      <c r="I128" s="281" t="s">
        <v>2479</v>
      </c>
      <c r="J128" s="281" t="s">
        <v>2528</v>
      </c>
      <c r="K128" s="325"/>
    </row>
    <row r="129" ht="15" customHeight="1">
      <c r="B129" s="323"/>
      <c r="C129" s="281" t="s">
        <v>2488</v>
      </c>
      <c r="D129" s="281"/>
      <c r="E129" s="281"/>
      <c r="F129" s="303" t="s">
        <v>2483</v>
      </c>
      <c r="G129" s="281"/>
      <c r="H129" s="281" t="s">
        <v>2489</v>
      </c>
      <c r="I129" s="281" t="s">
        <v>2479</v>
      </c>
      <c r="J129" s="281">
        <v>15</v>
      </c>
      <c r="K129" s="325"/>
    </row>
    <row r="130" ht="15" customHeight="1">
      <c r="B130" s="323"/>
      <c r="C130" s="305" t="s">
        <v>2490</v>
      </c>
      <c r="D130" s="305"/>
      <c r="E130" s="305"/>
      <c r="F130" s="306" t="s">
        <v>2483</v>
      </c>
      <c r="G130" s="305"/>
      <c r="H130" s="305" t="s">
        <v>2491</v>
      </c>
      <c r="I130" s="305" t="s">
        <v>2479</v>
      </c>
      <c r="J130" s="305">
        <v>15</v>
      </c>
      <c r="K130" s="325"/>
    </row>
    <row r="131" ht="15" customHeight="1">
      <c r="B131" s="323"/>
      <c r="C131" s="305" t="s">
        <v>2492</v>
      </c>
      <c r="D131" s="305"/>
      <c r="E131" s="305"/>
      <c r="F131" s="306" t="s">
        <v>2483</v>
      </c>
      <c r="G131" s="305"/>
      <c r="H131" s="305" t="s">
        <v>2493</v>
      </c>
      <c r="I131" s="305" t="s">
        <v>2479</v>
      </c>
      <c r="J131" s="305">
        <v>20</v>
      </c>
      <c r="K131" s="325"/>
    </row>
    <row r="132" ht="15" customHeight="1">
      <c r="B132" s="323"/>
      <c r="C132" s="305" t="s">
        <v>2494</v>
      </c>
      <c r="D132" s="305"/>
      <c r="E132" s="305"/>
      <c r="F132" s="306" t="s">
        <v>2483</v>
      </c>
      <c r="G132" s="305"/>
      <c r="H132" s="305" t="s">
        <v>2495</v>
      </c>
      <c r="I132" s="305" t="s">
        <v>2479</v>
      </c>
      <c r="J132" s="305">
        <v>20</v>
      </c>
      <c r="K132" s="325"/>
    </row>
    <row r="133" ht="15" customHeight="1">
      <c r="B133" s="323"/>
      <c r="C133" s="281" t="s">
        <v>2482</v>
      </c>
      <c r="D133" s="281"/>
      <c r="E133" s="281"/>
      <c r="F133" s="303" t="s">
        <v>2483</v>
      </c>
      <c r="G133" s="281"/>
      <c r="H133" s="281" t="s">
        <v>2517</v>
      </c>
      <c r="I133" s="281" t="s">
        <v>2479</v>
      </c>
      <c r="J133" s="281">
        <v>50</v>
      </c>
      <c r="K133" s="325"/>
    </row>
    <row r="134" ht="15" customHeight="1">
      <c r="B134" s="323"/>
      <c r="C134" s="281" t="s">
        <v>2496</v>
      </c>
      <c r="D134" s="281"/>
      <c r="E134" s="281"/>
      <c r="F134" s="303" t="s">
        <v>2483</v>
      </c>
      <c r="G134" s="281"/>
      <c r="H134" s="281" t="s">
        <v>2517</v>
      </c>
      <c r="I134" s="281" t="s">
        <v>2479</v>
      </c>
      <c r="J134" s="281">
        <v>50</v>
      </c>
      <c r="K134" s="325"/>
    </row>
    <row r="135" ht="15" customHeight="1">
      <c r="B135" s="323"/>
      <c r="C135" s="281" t="s">
        <v>2502</v>
      </c>
      <c r="D135" s="281"/>
      <c r="E135" s="281"/>
      <c r="F135" s="303" t="s">
        <v>2483</v>
      </c>
      <c r="G135" s="281"/>
      <c r="H135" s="281" t="s">
        <v>2517</v>
      </c>
      <c r="I135" s="281" t="s">
        <v>2479</v>
      </c>
      <c r="J135" s="281">
        <v>50</v>
      </c>
      <c r="K135" s="325"/>
    </row>
    <row r="136" ht="15" customHeight="1">
      <c r="B136" s="323"/>
      <c r="C136" s="281" t="s">
        <v>2504</v>
      </c>
      <c r="D136" s="281"/>
      <c r="E136" s="281"/>
      <c r="F136" s="303" t="s">
        <v>2483</v>
      </c>
      <c r="G136" s="281"/>
      <c r="H136" s="281" t="s">
        <v>2517</v>
      </c>
      <c r="I136" s="281" t="s">
        <v>2479</v>
      </c>
      <c r="J136" s="281">
        <v>50</v>
      </c>
      <c r="K136" s="325"/>
    </row>
    <row r="137" ht="15" customHeight="1">
      <c r="B137" s="323"/>
      <c r="C137" s="281" t="s">
        <v>2505</v>
      </c>
      <c r="D137" s="281"/>
      <c r="E137" s="281"/>
      <c r="F137" s="303" t="s">
        <v>2483</v>
      </c>
      <c r="G137" s="281"/>
      <c r="H137" s="281" t="s">
        <v>2530</v>
      </c>
      <c r="I137" s="281" t="s">
        <v>2479</v>
      </c>
      <c r="J137" s="281">
        <v>255</v>
      </c>
      <c r="K137" s="325"/>
    </row>
    <row r="138" ht="15" customHeight="1">
      <c r="B138" s="323"/>
      <c r="C138" s="281" t="s">
        <v>2507</v>
      </c>
      <c r="D138" s="281"/>
      <c r="E138" s="281"/>
      <c r="F138" s="303" t="s">
        <v>2477</v>
      </c>
      <c r="G138" s="281"/>
      <c r="H138" s="281" t="s">
        <v>2531</v>
      </c>
      <c r="I138" s="281" t="s">
        <v>2509</v>
      </c>
      <c r="J138" s="281"/>
      <c r="K138" s="325"/>
    </row>
    <row r="139" ht="15" customHeight="1">
      <c r="B139" s="323"/>
      <c r="C139" s="281" t="s">
        <v>2510</v>
      </c>
      <c r="D139" s="281"/>
      <c r="E139" s="281"/>
      <c r="F139" s="303" t="s">
        <v>2477</v>
      </c>
      <c r="G139" s="281"/>
      <c r="H139" s="281" t="s">
        <v>2532</v>
      </c>
      <c r="I139" s="281" t="s">
        <v>2512</v>
      </c>
      <c r="J139" s="281"/>
      <c r="K139" s="325"/>
    </row>
    <row r="140" ht="15" customHeight="1">
      <c r="B140" s="323"/>
      <c r="C140" s="281" t="s">
        <v>2513</v>
      </c>
      <c r="D140" s="281"/>
      <c r="E140" s="281"/>
      <c r="F140" s="303" t="s">
        <v>2477</v>
      </c>
      <c r="G140" s="281"/>
      <c r="H140" s="281" t="s">
        <v>2513</v>
      </c>
      <c r="I140" s="281" t="s">
        <v>2512</v>
      </c>
      <c r="J140" s="281"/>
      <c r="K140" s="325"/>
    </row>
    <row r="141" ht="15" customHeight="1">
      <c r="B141" s="323"/>
      <c r="C141" s="281" t="s">
        <v>38</v>
      </c>
      <c r="D141" s="281"/>
      <c r="E141" s="281"/>
      <c r="F141" s="303" t="s">
        <v>2477</v>
      </c>
      <c r="G141" s="281"/>
      <c r="H141" s="281" t="s">
        <v>2533</v>
      </c>
      <c r="I141" s="281" t="s">
        <v>2512</v>
      </c>
      <c r="J141" s="281"/>
      <c r="K141" s="325"/>
    </row>
    <row r="142" ht="15" customHeight="1">
      <c r="B142" s="323"/>
      <c r="C142" s="281" t="s">
        <v>2534</v>
      </c>
      <c r="D142" s="281"/>
      <c r="E142" s="281"/>
      <c r="F142" s="303" t="s">
        <v>2477</v>
      </c>
      <c r="G142" s="281"/>
      <c r="H142" s="281" t="s">
        <v>2535</v>
      </c>
      <c r="I142" s="281" t="s">
        <v>2512</v>
      </c>
      <c r="J142" s="281"/>
      <c r="K142" s="325"/>
    </row>
    <row r="143" ht="15" customHeight="1">
      <c r="B143" s="326"/>
      <c r="C143" s="327"/>
      <c r="D143" s="327"/>
      <c r="E143" s="327"/>
      <c r="F143" s="327"/>
      <c r="G143" s="327"/>
      <c r="H143" s="327"/>
      <c r="I143" s="327"/>
      <c r="J143" s="327"/>
      <c r="K143" s="328"/>
    </row>
    <row r="144" ht="18.75" customHeight="1">
      <c r="B144" s="278"/>
      <c r="C144" s="278"/>
      <c r="D144" s="278"/>
      <c r="E144" s="278"/>
      <c r="F144" s="315"/>
      <c r="G144" s="278"/>
      <c r="H144" s="278"/>
      <c r="I144" s="278"/>
      <c r="J144" s="278"/>
      <c r="K144" s="278"/>
    </row>
    <row r="145" ht="18.75" customHeight="1">
      <c r="B145" s="289"/>
      <c r="C145" s="289"/>
      <c r="D145" s="289"/>
      <c r="E145" s="289"/>
      <c r="F145" s="289"/>
      <c r="G145" s="289"/>
      <c r="H145" s="289"/>
      <c r="I145" s="289"/>
      <c r="J145" s="289"/>
      <c r="K145" s="289"/>
    </row>
    <row r="146" ht="7.5" customHeight="1">
      <c r="B146" s="290"/>
      <c r="C146" s="291"/>
      <c r="D146" s="291"/>
      <c r="E146" s="291"/>
      <c r="F146" s="291"/>
      <c r="G146" s="291"/>
      <c r="H146" s="291"/>
      <c r="I146" s="291"/>
      <c r="J146" s="291"/>
      <c r="K146" s="292"/>
    </row>
    <row r="147" ht="45" customHeight="1">
      <c r="B147" s="293"/>
      <c r="C147" s="294" t="s">
        <v>2536</v>
      </c>
      <c r="D147" s="294"/>
      <c r="E147" s="294"/>
      <c r="F147" s="294"/>
      <c r="G147" s="294"/>
      <c r="H147" s="294"/>
      <c r="I147" s="294"/>
      <c r="J147" s="294"/>
      <c r="K147" s="295"/>
    </row>
    <row r="148" ht="17.25" customHeight="1">
      <c r="B148" s="293"/>
      <c r="C148" s="296" t="s">
        <v>2471</v>
      </c>
      <c r="D148" s="296"/>
      <c r="E148" s="296"/>
      <c r="F148" s="296" t="s">
        <v>2472</v>
      </c>
      <c r="G148" s="297"/>
      <c r="H148" s="296" t="s">
        <v>54</v>
      </c>
      <c r="I148" s="296" t="s">
        <v>57</v>
      </c>
      <c r="J148" s="296" t="s">
        <v>2473</v>
      </c>
      <c r="K148" s="295"/>
    </row>
    <row r="149" ht="17.25" customHeight="1">
      <c r="B149" s="293"/>
      <c r="C149" s="298" t="s">
        <v>2474</v>
      </c>
      <c r="D149" s="298"/>
      <c r="E149" s="298"/>
      <c r="F149" s="299" t="s">
        <v>2475</v>
      </c>
      <c r="G149" s="300"/>
      <c r="H149" s="298"/>
      <c r="I149" s="298"/>
      <c r="J149" s="298" t="s">
        <v>2476</v>
      </c>
      <c r="K149" s="295"/>
    </row>
    <row r="150" ht="5.25" customHeight="1">
      <c r="B150" s="304"/>
      <c r="C150" s="301"/>
      <c r="D150" s="301"/>
      <c r="E150" s="301"/>
      <c r="F150" s="301"/>
      <c r="G150" s="302"/>
      <c r="H150" s="301"/>
      <c r="I150" s="301"/>
      <c r="J150" s="301"/>
      <c r="K150" s="325"/>
    </row>
    <row r="151" ht="15" customHeight="1">
      <c r="B151" s="304"/>
      <c r="C151" s="329" t="s">
        <v>2480</v>
      </c>
      <c r="D151" s="281"/>
      <c r="E151" s="281"/>
      <c r="F151" s="330" t="s">
        <v>2477</v>
      </c>
      <c r="G151" s="281"/>
      <c r="H151" s="329" t="s">
        <v>2517</v>
      </c>
      <c r="I151" s="329" t="s">
        <v>2479</v>
      </c>
      <c r="J151" s="329">
        <v>120</v>
      </c>
      <c r="K151" s="325"/>
    </row>
    <row r="152" ht="15" customHeight="1">
      <c r="B152" s="304"/>
      <c r="C152" s="329" t="s">
        <v>2526</v>
      </c>
      <c r="D152" s="281"/>
      <c r="E152" s="281"/>
      <c r="F152" s="330" t="s">
        <v>2477</v>
      </c>
      <c r="G152" s="281"/>
      <c r="H152" s="329" t="s">
        <v>2537</v>
      </c>
      <c r="I152" s="329" t="s">
        <v>2479</v>
      </c>
      <c r="J152" s="329" t="s">
        <v>2528</v>
      </c>
      <c r="K152" s="325"/>
    </row>
    <row r="153" ht="15" customHeight="1">
      <c r="B153" s="304"/>
      <c r="C153" s="329" t="s">
        <v>2425</v>
      </c>
      <c r="D153" s="281"/>
      <c r="E153" s="281"/>
      <c r="F153" s="330" t="s">
        <v>2477</v>
      </c>
      <c r="G153" s="281"/>
      <c r="H153" s="329" t="s">
        <v>2538</v>
      </c>
      <c r="I153" s="329" t="s">
        <v>2479</v>
      </c>
      <c r="J153" s="329" t="s">
        <v>2528</v>
      </c>
      <c r="K153" s="325"/>
    </row>
    <row r="154" ht="15" customHeight="1">
      <c r="B154" s="304"/>
      <c r="C154" s="329" t="s">
        <v>2482</v>
      </c>
      <c r="D154" s="281"/>
      <c r="E154" s="281"/>
      <c r="F154" s="330" t="s">
        <v>2483</v>
      </c>
      <c r="G154" s="281"/>
      <c r="H154" s="329" t="s">
        <v>2517</v>
      </c>
      <c r="I154" s="329" t="s">
        <v>2479</v>
      </c>
      <c r="J154" s="329">
        <v>50</v>
      </c>
      <c r="K154" s="325"/>
    </row>
    <row r="155" ht="15" customHeight="1">
      <c r="B155" s="304"/>
      <c r="C155" s="329" t="s">
        <v>2485</v>
      </c>
      <c r="D155" s="281"/>
      <c r="E155" s="281"/>
      <c r="F155" s="330" t="s">
        <v>2477</v>
      </c>
      <c r="G155" s="281"/>
      <c r="H155" s="329" t="s">
        <v>2517</v>
      </c>
      <c r="I155" s="329" t="s">
        <v>2487</v>
      </c>
      <c r="J155" s="329"/>
      <c r="K155" s="325"/>
    </row>
    <row r="156" ht="15" customHeight="1">
      <c r="B156" s="304"/>
      <c r="C156" s="329" t="s">
        <v>2496</v>
      </c>
      <c r="D156" s="281"/>
      <c r="E156" s="281"/>
      <c r="F156" s="330" t="s">
        <v>2483</v>
      </c>
      <c r="G156" s="281"/>
      <c r="H156" s="329" t="s">
        <v>2517</v>
      </c>
      <c r="I156" s="329" t="s">
        <v>2479</v>
      </c>
      <c r="J156" s="329">
        <v>50</v>
      </c>
      <c r="K156" s="325"/>
    </row>
    <row r="157" ht="15" customHeight="1">
      <c r="B157" s="304"/>
      <c r="C157" s="329" t="s">
        <v>2504</v>
      </c>
      <c r="D157" s="281"/>
      <c r="E157" s="281"/>
      <c r="F157" s="330" t="s">
        <v>2483</v>
      </c>
      <c r="G157" s="281"/>
      <c r="H157" s="329" t="s">
        <v>2517</v>
      </c>
      <c r="I157" s="329" t="s">
        <v>2479</v>
      </c>
      <c r="J157" s="329">
        <v>50</v>
      </c>
      <c r="K157" s="325"/>
    </row>
    <row r="158" ht="15" customHeight="1">
      <c r="B158" s="304"/>
      <c r="C158" s="329" t="s">
        <v>2502</v>
      </c>
      <c r="D158" s="281"/>
      <c r="E158" s="281"/>
      <c r="F158" s="330" t="s">
        <v>2483</v>
      </c>
      <c r="G158" s="281"/>
      <c r="H158" s="329" t="s">
        <v>2517</v>
      </c>
      <c r="I158" s="329" t="s">
        <v>2479</v>
      </c>
      <c r="J158" s="329">
        <v>50</v>
      </c>
      <c r="K158" s="325"/>
    </row>
    <row r="159" ht="15" customHeight="1">
      <c r="B159" s="304"/>
      <c r="C159" s="329" t="s">
        <v>120</v>
      </c>
      <c r="D159" s="281"/>
      <c r="E159" s="281"/>
      <c r="F159" s="330" t="s">
        <v>2477</v>
      </c>
      <c r="G159" s="281"/>
      <c r="H159" s="329" t="s">
        <v>2539</v>
      </c>
      <c r="I159" s="329" t="s">
        <v>2479</v>
      </c>
      <c r="J159" s="329" t="s">
        <v>2540</v>
      </c>
      <c r="K159" s="325"/>
    </row>
    <row r="160" ht="15" customHeight="1">
      <c r="B160" s="304"/>
      <c r="C160" s="329" t="s">
        <v>2541</v>
      </c>
      <c r="D160" s="281"/>
      <c r="E160" s="281"/>
      <c r="F160" s="330" t="s">
        <v>2477</v>
      </c>
      <c r="G160" s="281"/>
      <c r="H160" s="329" t="s">
        <v>2542</v>
      </c>
      <c r="I160" s="329" t="s">
        <v>2512</v>
      </c>
      <c r="J160" s="329"/>
      <c r="K160" s="325"/>
    </row>
    <row r="161" ht="15" customHeight="1">
      <c r="B161" s="331"/>
      <c r="C161" s="313"/>
      <c r="D161" s="313"/>
      <c r="E161" s="313"/>
      <c r="F161" s="313"/>
      <c r="G161" s="313"/>
      <c r="H161" s="313"/>
      <c r="I161" s="313"/>
      <c r="J161" s="313"/>
      <c r="K161" s="332"/>
    </row>
    <row r="162" ht="18.75" customHeight="1">
      <c r="B162" s="278"/>
      <c r="C162" s="281"/>
      <c r="D162" s="281"/>
      <c r="E162" s="281"/>
      <c r="F162" s="303"/>
      <c r="G162" s="281"/>
      <c r="H162" s="281"/>
      <c r="I162" s="281"/>
      <c r="J162" s="281"/>
      <c r="K162" s="278"/>
    </row>
    <row r="163" ht="18.75" customHeight="1">
      <c r="B163" s="289"/>
      <c r="C163" s="289"/>
      <c r="D163" s="289"/>
      <c r="E163" s="289"/>
      <c r="F163" s="289"/>
      <c r="G163" s="289"/>
      <c r="H163" s="289"/>
      <c r="I163" s="289"/>
      <c r="J163" s="289"/>
      <c r="K163" s="289"/>
    </row>
    <row r="164" ht="7.5" customHeight="1">
      <c r="B164" s="268"/>
      <c r="C164" s="269"/>
      <c r="D164" s="269"/>
      <c r="E164" s="269"/>
      <c r="F164" s="269"/>
      <c r="G164" s="269"/>
      <c r="H164" s="269"/>
      <c r="I164" s="269"/>
      <c r="J164" s="269"/>
      <c r="K164" s="270"/>
    </row>
    <row r="165" ht="45" customHeight="1">
      <c r="B165" s="271"/>
      <c r="C165" s="272" t="s">
        <v>2543</v>
      </c>
      <c r="D165" s="272"/>
      <c r="E165" s="272"/>
      <c r="F165" s="272"/>
      <c r="G165" s="272"/>
      <c r="H165" s="272"/>
      <c r="I165" s="272"/>
      <c r="J165" s="272"/>
      <c r="K165" s="273"/>
    </row>
    <row r="166" ht="17.25" customHeight="1">
      <c r="B166" s="271"/>
      <c r="C166" s="296" t="s">
        <v>2471</v>
      </c>
      <c r="D166" s="296"/>
      <c r="E166" s="296"/>
      <c r="F166" s="296" t="s">
        <v>2472</v>
      </c>
      <c r="G166" s="333"/>
      <c r="H166" s="334" t="s">
        <v>54</v>
      </c>
      <c r="I166" s="334" t="s">
        <v>57</v>
      </c>
      <c r="J166" s="296" t="s">
        <v>2473</v>
      </c>
      <c r="K166" s="273"/>
    </row>
    <row r="167" ht="17.25" customHeight="1">
      <c r="B167" s="274"/>
      <c r="C167" s="298" t="s">
        <v>2474</v>
      </c>
      <c r="D167" s="298"/>
      <c r="E167" s="298"/>
      <c r="F167" s="299" t="s">
        <v>2475</v>
      </c>
      <c r="G167" s="335"/>
      <c r="H167" s="336"/>
      <c r="I167" s="336"/>
      <c r="J167" s="298" t="s">
        <v>2476</v>
      </c>
      <c r="K167" s="276"/>
    </row>
    <row r="168" ht="5.25" customHeight="1">
      <c r="B168" s="304"/>
      <c r="C168" s="301"/>
      <c r="D168" s="301"/>
      <c r="E168" s="301"/>
      <c r="F168" s="301"/>
      <c r="G168" s="302"/>
      <c r="H168" s="301"/>
      <c r="I168" s="301"/>
      <c r="J168" s="301"/>
      <c r="K168" s="325"/>
    </row>
    <row r="169" ht="15" customHeight="1">
      <c r="B169" s="304"/>
      <c r="C169" s="281" t="s">
        <v>2480</v>
      </c>
      <c r="D169" s="281"/>
      <c r="E169" s="281"/>
      <c r="F169" s="303" t="s">
        <v>2477</v>
      </c>
      <c r="G169" s="281"/>
      <c r="H169" s="281" t="s">
        <v>2517</v>
      </c>
      <c r="I169" s="281" t="s">
        <v>2479</v>
      </c>
      <c r="J169" s="281">
        <v>120</v>
      </c>
      <c r="K169" s="325"/>
    </row>
    <row r="170" ht="15" customHeight="1">
      <c r="B170" s="304"/>
      <c r="C170" s="281" t="s">
        <v>2526</v>
      </c>
      <c r="D170" s="281"/>
      <c r="E170" s="281"/>
      <c r="F170" s="303" t="s">
        <v>2477</v>
      </c>
      <c r="G170" s="281"/>
      <c r="H170" s="281" t="s">
        <v>2527</v>
      </c>
      <c r="I170" s="281" t="s">
        <v>2479</v>
      </c>
      <c r="J170" s="281" t="s">
        <v>2528</v>
      </c>
      <c r="K170" s="325"/>
    </row>
    <row r="171" ht="15" customHeight="1">
      <c r="B171" s="304"/>
      <c r="C171" s="281" t="s">
        <v>2425</v>
      </c>
      <c r="D171" s="281"/>
      <c r="E171" s="281"/>
      <c r="F171" s="303" t="s">
        <v>2477</v>
      </c>
      <c r="G171" s="281"/>
      <c r="H171" s="281" t="s">
        <v>2544</v>
      </c>
      <c r="I171" s="281" t="s">
        <v>2479</v>
      </c>
      <c r="J171" s="281" t="s">
        <v>2528</v>
      </c>
      <c r="K171" s="325"/>
    </row>
    <row r="172" ht="15" customHeight="1">
      <c r="B172" s="304"/>
      <c r="C172" s="281" t="s">
        <v>2482</v>
      </c>
      <c r="D172" s="281"/>
      <c r="E172" s="281"/>
      <c r="F172" s="303" t="s">
        <v>2483</v>
      </c>
      <c r="G172" s="281"/>
      <c r="H172" s="281" t="s">
        <v>2544</v>
      </c>
      <c r="I172" s="281" t="s">
        <v>2479</v>
      </c>
      <c r="J172" s="281">
        <v>50</v>
      </c>
      <c r="K172" s="325"/>
    </row>
    <row r="173" ht="15" customHeight="1">
      <c r="B173" s="304"/>
      <c r="C173" s="281" t="s">
        <v>2485</v>
      </c>
      <c r="D173" s="281"/>
      <c r="E173" s="281"/>
      <c r="F173" s="303" t="s">
        <v>2477</v>
      </c>
      <c r="G173" s="281"/>
      <c r="H173" s="281" t="s">
        <v>2544</v>
      </c>
      <c r="I173" s="281" t="s">
        <v>2487</v>
      </c>
      <c r="J173" s="281"/>
      <c r="K173" s="325"/>
    </row>
    <row r="174" ht="15" customHeight="1">
      <c r="B174" s="304"/>
      <c r="C174" s="281" t="s">
        <v>2496</v>
      </c>
      <c r="D174" s="281"/>
      <c r="E174" s="281"/>
      <c r="F174" s="303" t="s">
        <v>2483</v>
      </c>
      <c r="G174" s="281"/>
      <c r="H174" s="281" t="s">
        <v>2544</v>
      </c>
      <c r="I174" s="281" t="s">
        <v>2479</v>
      </c>
      <c r="J174" s="281">
        <v>50</v>
      </c>
      <c r="K174" s="325"/>
    </row>
    <row r="175" ht="15" customHeight="1">
      <c r="B175" s="304"/>
      <c r="C175" s="281" t="s">
        <v>2504</v>
      </c>
      <c r="D175" s="281"/>
      <c r="E175" s="281"/>
      <c r="F175" s="303" t="s">
        <v>2483</v>
      </c>
      <c r="G175" s="281"/>
      <c r="H175" s="281" t="s">
        <v>2544</v>
      </c>
      <c r="I175" s="281" t="s">
        <v>2479</v>
      </c>
      <c r="J175" s="281">
        <v>50</v>
      </c>
      <c r="K175" s="325"/>
    </row>
    <row r="176" ht="15" customHeight="1">
      <c r="B176" s="304"/>
      <c r="C176" s="281" t="s">
        <v>2502</v>
      </c>
      <c r="D176" s="281"/>
      <c r="E176" s="281"/>
      <c r="F176" s="303" t="s">
        <v>2483</v>
      </c>
      <c r="G176" s="281"/>
      <c r="H176" s="281" t="s">
        <v>2544</v>
      </c>
      <c r="I176" s="281" t="s">
        <v>2479</v>
      </c>
      <c r="J176" s="281">
        <v>50</v>
      </c>
      <c r="K176" s="325"/>
    </row>
    <row r="177" ht="15" customHeight="1">
      <c r="B177" s="304"/>
      <c r="C177" s="281" t="s">
        <v>152</v>
      </c>
      <c r="D177" s="281"/>
      <c r="E177" s="281"/>
      <c r="F177" s="303" t="s">
        <v>2477</v>
      </c>
      <c r="G177" s="281"/>
      <c r="H177" s="281" t="s">
        <v>2545</v>
      </c>
      <c r="I177" s="281" t="s">
        <v>2546</v>
      </c>
      <c r="J177" s="281"/>
      <c r="K177" s="325"/>
    </row>
    <row r="178" ht="15" customHeight="1">
      <c r="B178" s="304"/>
      <c r="C178" s="281" t="s">
        <v>57</v>
      </c>
      <c r="D178" s="281"/>
      <c r="E178" s="281"/>
      <c r="F178" s="303" t="s">
        <v>2477</v>
      </c>
      <c r="G178" s="281"/>
      <c r="H178" s="281" t="s">
        <v>2547</v>
      </c>
      <c r="I178" s="281" t="s">
        <v>2548</v>
      </c>
      <c r="J178" s="281">
        <v>1</v>
      </c>
      <c r="K178" s="325"/>
    </row>
    <row r="179" ht="15" customHeight="1">
      <c r="B179" s="304"/>
      <c r="C179" s="281" t="s">
        <v>53</v>
      </c>
      <c r="D179" s="281"/>
      <c r="E179" s="281"/>
      <c r="F179" s="303" t="s">
        <v>2477</v>
      </c>
      <c r="G179" s="281"/>
      <c r="H179" s="281" t="s">
        <v>2549</v>
      </c>
      <c r="I179" s="281" t="s">
        <v>2479</v>
      </c>
      <c r="J179" s="281">
        <v>20</v>
      </c>
      <c r="K179" s="325"/>
    </row>
    <row r="180" ht="15" customHeight="1">
      <c r="B180" s="304"/>
      <c r="C180" s="281" t="s">
        <v>54</v>
      </c>
      <c r="D180" s="281"/>
      <c r="E180" s="281"/>
      <c r="F180" s="303" t="s">
        <v>2477</v>
      </c>
      <c r="G180" s="281"/>
      <c r="H180" s="281" t="s">
        <v>2550</v>
      </c>
      <c r="I180" s="281" t="s">
        <v>2479</v>
      </c>
      <c r="J180" s="281">
        <v>255</v>
      </c>
      <c r="K180" s="325"/>
    </row>
    <row r="181" ht="15" customHeight="1">
      <c r="B181" s="304"/>
      <c r="C181" s="281" t="s">
        <v>153</v>
      </c>
      <c r="D181" s="281"/>
      <c r="E181" s="281"/>
      <c r="F181" s="303" t="s">
        <v>2477</v>
      </c>
      <c r="G181" s="281"/>
      <c r="H181" s="281" t="s">
        <v>2441</v>
      </c>
      <c r="I181" s="281" t="s">
        <v>2479</v>
      </c>
      <c r="J181" s="281">
        <v>10</v>
      </c>
      <c r="K181" s="325"/>
    </row>
    <row r="182" ht="15" customHeight="1">
      <c r="B182" s="304"/>
      <c r="C182" s="281" t="s">
        <v>154</v>
      </c>
      <c r="D182" s="281"/>
      <c r="E182" s="281"/>
      <c r="F182" s="303" t="s">
        <v>2477</v>
      </c>
      <c r="G182" s="281"/>
      <c r="H182" s="281" t="s">
        <v>2551</v>
      </c>
      <c r="I182" s="281" t="s">
        <v>2512</v>
      </c>
      <c r="J182" s="281"/>
      <c r="K182" s="325"/>
    </row>
    <row r="183" ht="15" customHeight="1">
      <c r="B183" s="304"/>
      <c r="C183" s="281" t="s">
        <v>2552</v>
      </c>
      <c r="D183" s="281"/>
      <c r="E183" s="281"/>
      <c r="F183" s="303" t="s">
        <v>2477</v>
      </c>
      <c r="G183" s="281"/>
      <c r="H183" s="281" t="s">
        <v>2553</v>
      </c>
      <c r="I183" s="281" t="s">
        <v>2512</v>
      </c>
      <c r="J183" s="281"/>
      <c r="K183" s="325"/>
    </row>
    <row r="184" ht="15" customHeight="1">
      <c r="B184" s="304"/>
      <c r="C184" s="281" t="s">
        <v>2541</v>
      </c>
      <c r="D184" s="281"/>
      <c r="E184" s="281"/>
      <c r="F184" s="303" t="s">
        <v>2477</v>
      </c>
      <c r="G184" s="281"/>
      <c r="H184" s="281" t="s">
        <v>2554</v>
      </c>
      <c r="I184" s="281" t="s">
        <v>2512</v>
      </c>
      <c r="J184" s="281"/>
      <c r="K184" s="325"/>
    </row>
    <row r="185" ht="15" customHeight="1">
      <c r="B185" s="304"/>
      <c r="C185" s="281" t="s">
        <v>156</v>
      </c>
      <c r="D185" s="281"/>
      <c r="E185" s="281"/>
      <c r="F185" s="303" t="s">
        <v>2483</v>
      </c>
      <c r="G185" s="281"/>
      <c r="H185" s="281" t="s">
        <v>2555</v>
      </c>
      <c r="I185" s="281" t="s">
        <v>2479</v>
      </c>
      <c r="J185" s="281">
        <v>50</v>
      </c>
      <c r="K185" s="325"/>
    </row>
    <row r="186" ht="15" customHeight="1">
      <c r="B186" s="304"/>
      <c r="C186" s="281" t="s">
        <v>2556</v>
      </c>
      <c r="D186" s="281"/>
      <c r="E186" s="281"/>
      <c r="F186" s="303" t="s">
        <v>2483</v>
      </c>
      <c r="G186" s="281"/>
      <c r="H186" s="281" t="s">
        <v>2557</v>
      </c>
      <c r="I186" s="281" t="s">
        <v>2558</v>
      </c>
      <c r="J186" s="281"/>
      <c r="K186" s="325"/>
    </row>
    <row r="187" ht="15" customHeight="1">
      <c r="B187" s="304"/>
      <c r="C187" s="281" t="s">
        <v>2559</v>
      </c>
      <c r="D187" s="281"/>
      <c r="E187" s="281"/>
      <c r="F187" s="303" t="s">
        <v>2483</v>
      </c>
      <c r="G187" s="281"/>
      <c r="H187" s="281" t="s">
        <v>2560</v>
      </c>
      <c r="I187" s="281" t="s">
        <v>2558</v>
      </c>
      <c r="J187" s="281"/>
      <c r="K187" s="325"/>
    </row>
    <row r="188" ht="15" customHeight="1">
      <c r="B188" s="304"/>
      <c r="C188" s="281" t="s">
        <v>2561</v>
      </c>
      <c r="D188" s="281"/>
      <c r="E188" s="281"/>
      <c r="F188" s="303" t="s">
        <v>2483</v>
      </c>
      <c r="G188" s="281"/>
      <c r="H188" s="281" t="s">
        <v>2562</v>
      </c>
      <c r="I188" s="281" t="s">
        <v>2558</v>
      </c>
      <c r="J188" s="281"/>
      <c r="K188" s="325"/>
    </row>
    <row r="189" ht="15" customHeight="1">
      <c r="B189" s="304"/>
      <c r="C189" s="337" t="s">
        <v>2563</v>
      </c>
      <c r="D189" s="281"/>
      <c r="E189" s="281"/>
      <c r="F189" s="303" t="s">
        <v>2483</v>
      </c>
      <c r="G189" s="281"/>
      <c r="H189" s="281" t="s">
        <v>2564</v>
      </c>
      <c r="I189" s="281" t="s">
        <v>2565</v>
      </c>
      <c r="J189" s="338" t="s">
        <v>2566</v>
      </c>
      <c r="K189" s="325"/>
    </row>
    <row r="190" ht="15" customHeight="1">
      <c r="B190" s="304"/>
      <c r="C190" s="288" t="s">
        <v>42</v>
      </c>
      <c r="D190" s="281"/>
      <c r="E190" s="281"/>
      <c r="F190" s="303" t="s">
        <v>2477</v>
      </c>
      <c r="G190" s="281"/>
      <c r="H190" s="278" t="s">
        <v>2567</v>
      </c>
      <c r="I190" s="281" t="s">
        <v>2568</v>
      </c>
      <c r="J190" s="281"/>
      <c r="K190" s="325"/>
    </row>
    <row r="191" ht="15" customHeight="1">
      <c r="B191" s="304"/>
      <c r="C191" s="288" t="s">
        <v>2569</v>
      </c>
      <c r="D191" s="281"/>
      <c r="E191" s="281"/>
      <c r="F191" s="303" t="s">
        <v>2477</v>
      </c>
      <c r="G191" s="281"/>
      <c r="H191" s="281" t="s">
        <v>2570</v>
      </c>
      <c r="I191" s="281" t="s">
        <v>2512</v>
      </c>
      <c r="J191" s="281"/>
      <c r="K191" s="325"/>
    </row>
    <row r="192" ht="15" customHeight="1">
      <c r="B192" s="304"/>
      <c r="C192" s="288" t="s">
        <v>2571</v>
      </c>
      <c r="D192" s="281"/>
      <c r="E192" s="281"/>
      <c r="F192" s="303" t="s">
        <v>2477</v>
      </c>
      <c r="G192" s="281"/>
      <c r="H192" s="281" t="s">
        <v>2572</v>
      </c>
      <c r="I192" s="281" t="s">
        <v>2512</v>
      </c>
      <c r="J192" s="281"/>
      <c r="K192" s="325"/>
    </row>
    <row r="193" ht="15" customHeight="1">
      <c r="B193" s="304"/>
      <c r="C193" s="288" t="s">
        <v>2573</v>
      </c>
      <c r="D193" s="281"/>
      <c r="E193" s="281"/>
      <c r="F193" s="303" t="s">
        <v>2483</v>
      </c>
      <c r="G193" s="281"/>
      <c r="H193" s="281" t="s">
        <v>2574</v>
      </c>
      <c r="I193" s="281" t="s">
        <v>2512</v>
      </c>
      <c r="J193" s="281"/>
      <c r="K193" s="325"/>
    </row>
    <row r="194" ht="15" customHeight="1">
      <c r="B194" s="331"/>
      <c r="C194" s="339"/>
      <c r="D194" s="313"/>
      <c r="E194" s="313"/>
      <c r="F194" s="313"/>
      <c r="G194" s="313"/>
      <c r="H194" s="313"/>
      <c r="I194" s="313"/>
      <c r="J194" s="313"/>
      <c r="K194" s="332"/>
    </row>
    <row r="195" ht="18.75" customHeight="1">
      <c r="B195" s="278"/>
      <c r="C195" s="281"/>
      <c r="D195" s="281"/>
      <c r="E195" s="281"/>
      <c r="F195" s="303"/>
      <c r="G195" s="281"/>
      <c r="H195" s="281"/>
      <c r="I195" s="281"/>
      <c r="J195" s="281"/>
      <c r="K195" s="278"/>
    </row>
    <row r="196" ht="18.75" customHeight="1">
      <c r="B196" s="278"/>
      <c r="C196" s="281"/>
      <c r="D196" s="281"/>
      <c r="E196" s="281"/>
      <c r="F196" s="303"/>
      <c r="G196" s="281"/>
      <c r="H196" s="281"/>
      <c r="I196" s="281"/>
      <c r="J196" s="281"/>
      <c r="K196" s="278"/>
    </row>
    <row r="197" ht="18.75" customHeight="1">
      <c r="B197" s="289"/>
      <c r="C197" s="289"/>
      <c r="D197" s="289"/>
      <c r="E197" s="289"/>
      <c r="F197" s="289"/>
      <c r="G197" s="289"/>
      <c r="H197" s="289"/>
      <c r="I197" s="289"/>
      <c r="J197" s="289"/>
      <c r="K197" s="289"/>
    </row>
    <row r="198" ht="13.5">
      <c r="B198" s="268"/>
      <c r="C198" s="269"/>
      <c r="D198" s="269"/>
      <c r="E198" s="269"/>
      <c r="F198" s="269"/>
      <c r="G198" s="269"/>
      <c r="H198" s="269"/>
      <c r="I198" s="269"/>
      <c r="J198" s="269"/>
      <c r="K198" s="270"/>
    </row>
    <row r="199" ht="21">
      <c r="B199" s="271"/>
      <c r="C199" s="272" t="s">
        <v>2575</v>
      </c>
      <c r="D199" s="272"/>
      <c r="E199" s="272"/>
      <c r="F199" s="272"/>
      <c r="G199" s="272"/>
      <c r="H199" s="272"/>
      <c r="I199" s="272"/>
      <c r="J199" s="272"/>
      <c r="K199" s="273"/>
    </row>
    <row r="200" ht="25.5" customHeight="1">
      <c r="B200" s="271"/>
      <c r="C200" s="340" t="s">
        <v>2576</v>
      </c>
      <c r="D200" s="340"/>
      <c r="E200" s="340"/>
      <c r="F200" s="340" t="s">
        <v>2577</v>
      </c>
      <c r="G200" s="341"/>
      <c r="H200" s="340" t="s">
        <v>2578</v>
      </c>
      <c r="I200" s="340"/>
      <c r="J200" s="340"/>
      <c r="K200" s="273"/>
    </row>
    <row r="201" ht="5.25" customHeight="1">
      <c r="B201" s="304"/>
      <c r="C201" s="301"/>
      <c r="D201" s="301"/>
      <c r="E201" s="301"/>
      <c r="F201" s="301"/>
      <c r="G201" s="281"/>
      <c r="H201" s="301"/>
      <c r="I201" s="301"/>
      <c r="J201" s="301"/>
      <c r="K201" s="325"/>
    </row>
    <row r="202" ht="15" customHeight="1">
      <c r="B202" s="304"/>
      <c r="C202" s="281" t="s">
        <v>2568</v>
      </c>
      <c r="D202" s="281"/>
      <c r="E202" s="281"/>
      <c r="F202" s="303" t="s">
        <v>43</v>
      </c>
      <c r="G202" s="281"/>
      <c r="H202" s="281" t="s">
        <v>2579</v>
      </c>
      <c r="I202" s="281"/>
      <c r="J202" s="281"/>
      <c r="K202" s="325"/>
    </row>
    <row r="203" ht="15" customHeight="1">
      <c r="B203" s="304"/>
      <c r="C203" s="310"/>
      <c r="D203" s="281"/>
      <c r="E203" s="281"/>
      <c r="F203" s="303" t="s">
        <v>44</v>
      </c>
      <c r="G203" s="281"/>
      <c r="H203" s="281" t="s">
        <v>2580</v>
      </c>
      <c r="I203" s="281"/>
      <c r="J203" s="281"/>
      <c r="K203" s="325"/>
    </row>
    <row r="204" ht="15" customHeight="1">
      <c r="B204" s="304"/>
      <c r="C204" s="310"/>
      <c r="D204" s="281"/>
      <c r="E204" s="281"/>
      <c r="F204" s="303" t="s">
        <v>47</v>
      </c>
      <c r="G204" s="281"/>
      <c r="H204" s="281" t="s">
        <v>2581</v>
      </c>
      <c r="I204" s="281"/>
      <c r="J204" s="281"/>
      <c r="K204" s="325"/>
    </row>
    <row r="205" ht="15" customHeight="1">
      <c r="B205" s="304"/>
      <c r="C205" s="281"/>
      <c r="D205" s="281"/>
      <c r="E205" s="281"/>
      <c r="F205" s="303" t="s">
        <v>45</v>
      </c>
      <c r="G205" s="281"/>
      <c r="H205" s="281" t="s">
        <v>2582</v>
      </c>
      <c r="I205" s="281"/>
      <c r="J205" s="281"/>
      <c r="K205" s="325"/>
    </row>
    <row r="206" ht="15" customHeight="1">
      <c r="B206" s="304"/>
      <c r="C206" s="281"/>
      <c r="D206" s="281"/>
      <c r="E206" s="281"/>
      <c r="F206" s="303" t="s">
        <v>46</v>
      </c>
      <c r="G206" s="281"/>
      <c r="H206" s="281" t="s">
        <v>2583</v>
      </c>
      <c r="I206" s="281"/>
      <c r="J206" s="281"/>
      <c r="K206" s="325"/>
    </row>
    <row r="207" ht="15" customHeight="1">
      <c r="B207" s="304"/>
      <c r="C207" s="281"/>
      <c r="D207" s="281"/>
      <c r="E207" s="281"/>
      <c r="F207" s="303"/>
      <c r="G207" s="281"/>
      <c r="H207" s="281"/>
      <c r="I207" s="281"/>
      <c r="J207" s="281"/>
      <c r="K207" s="325"/>
    </row>
    <row r="208" ht="15" customHeight="1">
      <c r="B208" s="304"/>
      <c r="C208" s="281" t="s">
        <v>2524</v>
      </c>
      <c r="D208" s="281"/>
      <c r="E208" s="281"/>
      <c r="F208" s="303" t="s">
        <v>79</v>
      </c>
      <c r="G208" s="281"/>
      <c r="H208" s="281" t="s">
        <v>2584</v>
      </c>
      <c r="I208" s="281"/>
      <c r="J208" s="281"/>
      <c r="K208" s="325"/>
    </row>
    <row r="209" ht="15" customHeight="1">
      <c r="B209" s="304"/>
      <c r="C209" s="310"/>
      <c r="D209" s="281"/>
      <c r="E209" s="281"/>
      <c r="F209" s="303" t="s">
        <v>2420</v>
      </c>
      <c r="G209" s="281"/>
      <c r="H209" s="281" t="s">
        <v>2421</v>
      </c>
      <c r="I209" s="281"/>
      <c r="J209" s="281"/>
      <c r="K209" s="325"/>
    </row>
    <row r="210" ht="15" customHeight="1">
      <c r="B210" s="304"/>
      <c r="C210" s="281"/>
      <c r="D210" s="281"/>
      <c r="E210" s="281"/>
      <c r="F210" s="303" t="s">
        <v>2418</v>
      </c>
      <c r="G210" s="281"/>
      <c r="H210" s="281" t="s">
        <v>2585</v>
      </c>
      <c r="I210" s="281"/>
      <c r="J210" s="281"/>
      <c r="K210" s="325"/>
    </row>
    <row r="211" ht="15" customHeight="1">
      <c r="B211" s="342"/>
      <c r="C211" s="310"/>
      <c r="D211" s="310"/>
      <c r="E211" s="310"/>
      <c r="F211" s="303" t="s">
        <v>114</v>
      </c>
      <c r="G211" s="288"/>
      <c r="H211" s="329" t="s">
        <v>2422</v>
      </c>
      <c r="I211" s="329"/>
      <c r="J211" s="329"/>
      <c r="K211" s="343"/>
    </row>
    <row r="212" ht="15" customHeight="1">
      <c r="B212" s="342"/>
      <c r="C212" s="310"/>
      <c r="D212" s="310"/>
      <c r="E212" s="310"/>
      <c r="F212" s="303" t="s">
        <v>2423</v>
      </c>
      <c r="G212" s="288"/>
      <c r="H212" s="329" t="s">
        <v>2586</v>
      </c>
      <c r="I212" s="329"/>
      <c r="J212" s="329"/>
      <c r="K212" s="343"/>
    </row>
    <row r="213" ht="15" customHeight="1">
      <c r="B213" s="342"/>
      <c r="C213" s="310"/>
      <c r="D213" s="310"/>
      <c r="E213" s="310"/>
      <c r="F213" s="344"/>
      <c r="G213" s="288"/>
      <c r="H213" s="345"/>
      <c r="I213" s="345"/>
      <c r="J213" s="345"/>
      <c r="K213" s="343"/>
    </row>
    <row r="214" ht="15" customHeight="1">
      <c r="B214" s="342"/>
      <c r="C214" s="281" t="s">
        <v>2548</v>
      </c>
      <c r="D214" s="310"/>
      <c r="E214" s="310"/>
      <c r="F214" s="303">
        <v>1</v>
      </c>
      <c r="G214" s="288"/>
      <c r="H214" s="329" t="s">
        <v>2587</v>
      </c>
      <c r="I214" s="329"/>
      <c r="J214" s="329"/>
      <c r="K214" s="343"/>
    </row>
    <row r="215" ht="15" customHeight="1">
      <c r="B215" s="342"/>
      <c r="C215" s="310"/>
      <c r="D215" s="310"/>
      <c r="E215" s="310"/>
      <c r="F215" s="303">
        <v>2</v>
      </c>
      <c r="G215" s="288"/>
      <c r="H215" s="329" t="s">
        <v>2588</v>
      </c>
      <c r="I215" s="329"/>
      <c r="J215" s="329"/>
      <c r="K215" s="343"/>
    </row>
    <row r="216" ht="15" customHeight="1">
      <c r="B216" s="342"/>
      <c r="C216" s="310"/>
      <c r="D216" s="310"/>
      <c r="E216" s="310"/>
      <c r="F216" s="303">
        <v>3</v>
      </c>
      <c r="G216" s="288"/>
      <c r="H216" s="329" t="s">
        <v>2589</v>
      </c>
      <c r="I216" s="329"/>
      <c r="J216" s="329"/>
      <c r="K216" s="343"/>
    </row>
    <row r="217" ht="15" customHeight="1">
      <c r="B217" s="342"/>
      <c r="C217" s="310"/>
      <c r="D217" s="310"/>
      <c r="E217" s="310"/>
      <c r="F217" s="303">
        <v>4</v>
      </c>
      <c r="G217" s="288"/>
      <c r="H217" s="329" t="s">
        <v>2590</v>
      </c>
      <c r="I217" s="329"/>
      <c r="J217" s="329"/>
      <c r="K217" s="343"/>
    </row>
    <row r="218" ht="12.75" customHeight="1">
      <c r="B218" s="346"/>
      <c r="C218" s="347"/>
      <c r="D218" s="347"/>
      <c r="E218" s="347"/>
      <c r="F218" s="347"/>
      <c r="G218" s="347"/>
      <c r="H218" s="347"/>
      <c r="I218" s="347"/>
      <c r="J218" s="347"/>
      <c r="K218" s="348"/>
    </row>
  </sheetData>
  <sheetProtection autoFilter="0" deleteColumns="0" deleteRows="0" formatCells="0" formatColumns="0" formatRows="0" insertColumns="0" insertHyperlinks="0" insertRows="0" pivotTables="0" sort="0"/>
  <mergeCells count="77">
    <mergeCell ref="H217:J217"/>
    <mergeCell ref="H210:J210"/>
    <mergeCell ref="H200:J200"/>
    <mergeCell ref="C199:J199"/>
    <mergeCell ref="H208:J208"/>
    <mergeCell ref="H206:J206"/>
    <mergeCell ref="H204:J204"/>
    <mergeCell ref="H202:J202"/>
    <mergeCell ref="H205:J205"/>
    <mergeCell ref="H203:J203"/>
    <mergeCell ref="H214:J214"/>
    <mergeCell ref="H216:J216"/>
    <mergeCell ref="H215:J215"/>
    <mergeCell ref="H212:J212"/>
    <mergeCell ref="H211:J211"/>
    <mergeCell ref="H209:J209"/>
    <mergeCell ref="G42:J42"/>
    <mergeCell ref="G41:J41"/>
    <mergeCell ref="G43:J43"/>
    <mergeCell ref="G44:J44"/>
    <mergeCell ref="G45:J45"/>
    <mergeCell ref="C122:J122"/>
    <mergeCell ref="C102:J102"/>
    <mergeCell ref="C147:J147"/>
    <mergeCell ref="C165:J165"/>
    <mergeCell ref="C25:J25"/>
    <mergeCell ref="F20:J20"/>
    <mergeCell ref="F23:J23"/>
    <mergeCell ref="F21:J21"/>
    <mergeCell ref="F22:J22"/>
    <mergeCell ref="F19:J19"/>
    <mergeCell ref="D27:J27"/>
    <mergeCell ref="D28:J28"/>
    <mergeCell ref="D30:J30"/>
    <mergeCell ref="D31:J31"/>
    <mergeCell ref="C26:J26"/>
    <mergeCell ref="C3:J3"/>
    <mergeCell ref="C9:J9"/>
    <mergeCell ref="D10:J10"/>
    <mergeCell ref="D15:J15"/>
    <mergeCell ref="C4:J4"/>
    <mergeCell ref="C6:J6"/>
    <mergeCell ref="C7:J7"/>
    <mergeCell ref="D11:J11"/>
    <mergeCell ref="D16:J16"/>
    <mergeCell ref="D17:J17"/>
    <mergeCell ref="F18:J18"/>
    <mergeCell ref="D33:J33"/>
    <mergeCell ref="D34:J34"/>
    <mergeCell ref="D35:J35"/>
    <mergeCell ref="G36:J36"/>
    <mergeCell ref="G37:J37"/>
    <mergeCell ref="G38:J38"/>
    <mergeCell ref="G39:J39"/>
    <mergeCell ref="G40:J40"/>
    <mergeCell ref="D47:J47"/>
    <mergeCell ref="E48:J48"/>
    <mergeCell ref="E49:J49"/>
    <mergeCell ref="D51:J51"/>
    <mergeCell ref="E50:J50"/>
    <mergeCell ref="C52:J52"/>
    <mergeCell ref="C54:J54"/>
    <mergeCell ref="C55:J55"/>
    <mergeCell ref="D61:J61"/>
    <mergeCell ref="C57:J57"/>
    <mergeCell ref="D58:J58"/>
    <mergeCell ref="D59:J59"/>
    <mergeCell ref="D60:J60"/>
    <mergeCell ref="D62:J62"/>
    <mergeCell ref="D65:J65"/>
    <mergeCell ref="D66:J66"/>
    <mergeCell ref="D68:J68"/>
    <mergeCell ref="D63:J63"/>
    <mergeCell ref="D67:J67"/>
    <mergeCell ref="D69:J69"/>
    <mergeCell ref="D70:J70"/>
    <mergeCell ref="C75:J75"/>
  </mergeCells>
  <pageMargins left="0.5902778" right="0.5902778" top="0.5902778" bottom="0.5902778" header="0" footer="0"/>
  <pageSetup r:id="rId1" paperSize="9" orientation="portrait" scale="77"/>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2"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6" t="s">
        <v>81</v>
      </c>
    </row>
    <row r="3" ht="6.96" customHeight="1">
      <c r="B3" s="123"/>
      <c r="C3" s="124"/>
      <c r="D3" s="124"/>
      <c r="E3" s="124"/>
      <c r="F3" s="124"/>
      <c r="G3" s="124"/>
      <c r="H3" s="124"/>
      <c r="I3" s="125"/>
      <c r="J3" s="124"/>
      <c r="K3" s="124"/>
      <c r="L3" s="19"/>
      <c r="AT3" s="16" t="s">
        <v>82</v>
      </c>
    </row>
    <row r="4" ht="24.96" customHeight="1">
      <c r="B4" s="19"/>
      <c r="D4" s="126" t="s">
        <v>116</v>
      </c>
      <c r="L4" s="19"/>
      <c r="M4" s="23" t="s">
        <v>10</v>
      </c>
      <c r="AT4" s="16" t="s">
        <v>4</v>
      </c>
    </row>
    <row r="5" ht="6.96" customHeight="1">
      <c r="B5" s="19"/>
      <c r="L5" s="19"/>
    </row>
    <row r="6" ht="12" customHeight="1">
      <c r="B6" s="19"/>
      <c r="D6" s="127" t="s">
        <v>16</v>
      </c>
      <c r="L6" s="19"/>
    </row>
    <row r="7" ht="16.5" customHeight="1">
      <c r="B7" s="19"/>
      <c r="E7" s="128" t="str">
        <f>'Rekapitulace stavby'!K6</f>
        <v>Stodská nemocnice,Stav.úpravy oddělení následné péče (LDN), 2.ETAPA západní křídlo jižního traktu</v>
      </c>
      <c r="F7" s="127"/>
      <c r="G7" s="127"/>
      <c r="H7" s="127"/>
      <c r="L7" s="19"/>
    </row>
    <row r="8" s="1" customFormat="1" ht="12" customHeight="1">
      <c r="B8" s="42"/>
      <c r="D8" s="127" t="s">
        <v>117</v>
      </c>
      <c r="I8" s="129"/>
      <c r="L8" s="42"/>
    </row>
    <row r="9" s="1" customFormat="1" ht="36.96" customHeight="1">
      <c r="B9" s="42"/>
      <c r="E9" s="130" t="s">
        <v>118</v>
      </c>
      <c r="F9" s="1"/>
      <c r="G9" s="1"/>
      <c r="H9" s="1"/>
      <c r="I9" s="129"/>
      <c r="L9" s="42"/>
    </row>
    <row r="10" s="1" customFormat="1">
      <c r="B10" s="42"/>
      <c r="I10" s="129"/>
      <c r="L10" s="42"/>
    </row>
    <row r="11" s="1" customFormat="1" ht="12" customHeight="1">
      <c r="B11" s="42"/>
      <c r="D11" s="127" t="s">
        <v>18</v>
      </c>
      <c r="F11" s="16" t="s">
        <v>19</v>
      </c>
      <c r="I11" s="131" t="s">
        <v>20</v>
      </c>
      <c r="J11" s="16" t="s">
        <v>19</v>
      </c>
      <c r="L11" s="42"/>
    </row>
    <row r="12" s="1" customFormat="1" ht="12" customHeight="1">
      <c r="B12" s="42"/>
      <c r="D12" s="127" t="s">
        <v>21</v>
      </c>
      <c r="F12" s="16" t="s">
        <v>22</v>
      </c>
      <c r="I12" s="131" t="s">
        <v>23</v>
      </c>
      <c r="J12" s="132" t="str">
        <f>'Rekapitulace stavby'!AN8</f>
        <v>2. 8. 2019</v>
      </c>
      <c r="L12" s="42"/>
    </row>
    <row r="13" s="1" customFormat="1" ht="10.8" customHeight="1">
      <c r="B13" s="42"/>
      <c r="I13" s="129"/>
      <c r="L13" s="42"/>
    </row>
    <row r="14" s="1" customFormat="1" ht="12" customHeight="1">
      <c r="B14" s="42"/>
      <c r="D14" s="127" t="s">
        <v>25</v>
      </c>
      <c r="I14" s="131" t="s">
        <v>26</v>
      </c>
      <c r="J14" s="16" t="s">
        <v>19</v>
      </c>
      <c r="L14" s="42"/>
    </row>
    <row r="15" s="1" customFormat="1" ht="18" customHeight="1">
      <c r="B15" s="42"/>
      <c r="E15" s="16" t="s">
        <v>27</v>
      </c>
      <c r="I15" s="131" t="s">
        <v>28</v>
      </c>
      <c r="J15" s="16" t="s">
        <v>19</v>
      </c>
      <c r="L15" s="42"/>
    </row>
    <row r="16" s="1" customFormat="1" ht="6.96" customHeight="1">
      <c r="B16" s="42"/>
      <c r="I16" s="129"/>
      <c r="L16" s="42"/>
    </row>
    <row r="17" s="1" customFormat="1" ht="12" customHeight="1">
      <c r="B17" s="42"/>
      <c r="D17" s="127" t="s">
        <v>29</v>
      </c>
      <c r="I17" s="131" t="s">
        <v>26</v>
      </c>
      <c r="J17" s="32" t="str">
        <f>'Rekapitulace stavby'!AN13</f>
        <v>Vyplň údaj</v>
      </c>
      <c r="L17" s="42"/>
    </row>
    <row r="18" s="1" customFormat="1" ht="18" customHeight="1">
      <c r="B18" s="42"/>
      <c r="E18" s="32" t="str">
        <f>'Rekapitulace stavby'!E14</f>
        <v>Vyplň údaj</v>
      </c>
      <c r="F18" s="16"/>
      <c r="G18" s="16"/>
      <c r="H18" s="16"/>
      <c r="I18" s="131" t="s">
        <v>28</v>
      </c>
      <c r="J18" s="32" t="str">
        <f>'Rekapitulace stavby'!AN14</f>
        <v>Vyplň údaj</v>
      </c>
      <c r="L18" s="42"/>
    </row>
    <row r="19" s="1" customFormat="1" ht="6.96" customHeight="1">
      <c r="B19" s="42"/>
      <c r="I19" s="129"/>
      <c r="L19" s="42"/>
    </row>
    <row r="20" s="1" customFormat="1" ht="12" customHeight="1">
      <c r="B20" s="42"/>
      <c r="D20" s="127" t="s">
        <v>31</v>
      </c>
      <c r="I20" s="131" t="s">
        <v>26</v>
      </c>
      <c r="J20" s="16" t="s">
        <v>19</v>
      </c>
      <c r="L20" s="42"/>
    </row>
    <row r="21" s="1" customFormat="1" ht="18" customHeight="1">
      <c r="B21" s="42"/>
      <c r="E21" s="16" t="s">
        <v>32</v>
      </c>
      <c r="I21" s="131" t="s">
        <v>28</v>
      </c>
      <c r="J21" s="16" t="s">
        <v>19</v>
      </c>
      <c r="L21" s="42"/>
    </row>
    <row r="22" s="1" customFormat="1" ht="6.96" customHeight="1">
      <c r="B22" s="42"/>
      <c r="I22" s="129"/>
      <c r="L22" s="42"/>
    </row>
    <row r="23" s="1" customFormat="1" ht="12" customHeight="1">
      <c r="B23" s="42"/>
      <c r="D23" s="127" t="s">
        <v>34</v>
      </c>
      <c r="I23" s="131" t="s">
        <v>26</v>
      </c>
      <c r="J23" s="16" t="s">
        <v>19</v>
      </c>
      <c r="L23" s="42"/>
    </row>
    <row r="24" s="1" customFormat="1" ht="18" customHeight="1">
      <c r="B24" s="42"/>
      <c r="E24" s="16" t="s">
        <v>35</v>
      </c>
      <c r="I24" s="131" t="s">
        <v>28</v>
      </c>
      <c r="J24" s="16" t="s">
        <v>19</v>
      </c>
      <c r="L24" s="42"/>
    </row>
    <row r="25" s="1" customFormat="1" ht="6.96" customHeight="1">
      <c r="B25" s="42"/>
      <c r="I25" s="129"/>
      <c r="L25" s="42"/>
    </row>
    <row r="26" s="1" customFormat="1" ht="12" customHeight="1">
      <c r="B26" s="42"/>
      <c r="D26" s="127" t="s">
        <v>36</v>
      </c>
      <c r="I26" s="129"/>
      <c r="L26" s="42"/>
    </row>
    <row r="27" s="6" customFormat="1" ht="16.5" customHeight="1">
      <c r="B27" s="133"/>
      <c r="E27" s="134" t="s">
        <v>19</v>
      </c>
      <c r="F27" s="134"/>
      <c r="G27" s="134"/>
      <c r="H27" s="134"/>
      <c r="I27" s="135"/>
      <c r="L27" s="133"/>
    </row>
    <row r="28" s="1" customFormat="1" ht="6.96" customHeight="1">
      <c r="B28" s="42"/>
      <c r="I28" s="129"/>
      <c r="L28" s="42"/>
    </row>
    <row r="29" s="1" customFormat="1" ht="6.96" customHeight="1">
      <c r="B29" s="42"/>
      <c r="D29" s="70"/>
      <c r="E29" s="70"/>
      <c r="F29" s="70"/>
      <c r="G29" s="70"/>
      <c r="H29" s="70"/>
      <c r="I29" s="136"/>
      <c r="J29" s="70"/>
      <c r="K29" s="70"/>
      <c r="L29" s="42"/>
    </row>
    <row r="30" s="1" customFormat="1" ht="25.44" customHeight="1">
      <c r="B30" s="42"/>
      <c r="D30" s="137" t="s">
        <v>38</v>
      </c>
      <c r="I30" s="129"/>
      <c r="J30" s="138">
        <f>ROUND(J107, 2)</f>
        <v>0</v>
      </c>
      <c r="L30" s="42"/>
    </row>
    <row r="31" s="1" customFormat="1" ht="6.96" customHeight="1">
      <c r="B31" s="42"/>
      <c r="D31" s="70"/>
      <c r="E31" s="70"/>
      <c r="F31" s="70"/>
      <c r="G31" s="70"/>
      <c r="H31" s="70"/>
      <c r="I31" s="136"/>
      <c r="J31" s="70"/>
      <c r="K31" s="70"/>
      <c r="L31" s="42"/>
    </row>
    <row r="32" s="1" customFormat="1" ht="14.4" customHeight="1">
      <c r="B32" s="42"/>
      <c r="F32" s="139" t="s">
        <v>40</v>
      </c>
      <c r="I32" s="140" t="s">
        <v>39</v>
      </c>
      <c r="J32" s="139" t="s">
        <v>41</v>
      </c>
      <c r="L32" s="42"/>
    </row>
    <row r="33" s="1" customFormat="1" ht="14.4" customHeight="1">
      <c r="B33" s="42"/>
      <c r="D33" s="127" t="s">
        <v>42</v>
      </c>
      <c r="E33" s="127" t="s">
        <v>43</v>
      </c>
      <c r="F33" s="141">
        <f>ROUND((SUM(BE107:BE1430)),  2)</f>
        <v>0</v>
      </c>
      <c r="I33" s="142">
        <v>0.20999999999999999</v>
      </c>
      <c r="J33" s="141">
        <f>ROUND(((SUM(BE107:BE1430))*I33),  2)</f>
        <v>0</v>
      </c>
      <c r="L33" s="42"/>
    </row>
    <row r="34" s="1" customFormat="1" ht="14.4" customHeight="1">
      <c r="B34" s="42"/>
      <c r="E34" s="127" t="s">
        <v>44</v>
      </c>
      <c r="F34" s="141">
        <f>ROUND((SUM(BF107:BF1430)),  2)</f>
        <v>0</v>
      </c>
      <c r="I34" s="142">
        <v>0.14999999999999999</v>
      </c>
      <c r="J34" s="141">
        <f>ROUND(((SUM(BF107:BF1430))*I34),  2)</f>
        <v>0</v>
      </c>
      <c r="L34" s="42"/>
    </row>
    <row r="35" hidden="1" s="1" customFormat="1" ht="14.4" customHeight="1">
      <c r="B35" s="42"/>
      <c r="E35" s="127" t="s">
        <v>45</v>
      </c>
      <c r="F35" s="141">
        <f>ROUND((SUM(BG107:BG1430)),  2)</f>
        <v>0</v>
      </c>
      <c r="I35" s="142">
        <v>0.20999999999999999</v>
      </c>
      <c r="J35" s="141">
        <f>0</f>
        <v>0</v>
      </c>
      <c r="L35" s="42"/>
    </row>
    <row r="36" hidden="1" s="1" customFormat="1" ht="14.4" customHeight="1">
      <c r="B36" s="42"/>
      <c r="E36" s="127" t="s">
        <v>46</v>
      </c>
      <c r="F36" s="141">
        <f>ROUND((SUM(BH107:BH1430)),  2)</f>
        <v>0</v>
      </c>
      <c r="I36" s="142">
        <v>0.14999999999999999</v>
      </c>
      <c r="J36" s="141">
        <f>0</f>
        <v>0</v>
      </c>
      <c r="L36" s="42"/>
    </row>
    <row r="37" hidden="1" s="1" customFormat="1" ht="14.4" customHeight="1">
      <c r="B37" s="42"/>
      <c r="E37" s="127" t="s">
        <v>47</v>
      </c>
      <c r="F37" s="141">
        <f>ROUND((SUM(BI107:BI1430)),  2)</f>
        <v>0</v>
      </c>
      <c r="I37" s="142">
        <v>0</v>
      </c>
      <c r="J37" s="141">
        <f>0</f>
        <v>0</v>
      </c>
      <c r="L37" s="42"/>
    </row>
    <row r="38" s="1" customFormat="1" ht="6.96" customHeight="1">
      <c r="B38" s="42"/>
      <c r="I38" s="129"/>
      <c r="L38" s="42"/>
    </row>
    <row r="39" s="1" customFormat="1" ht="25.44" customHeight="1">
      <c r="B39" s="42"/>
      <c r="C39" s="143"/>
      <c r="D39" s="144" t="s">
        <v>48</v>
      </c>
      <c r="E39" s="145"/>
      <c r="F39" s="145"/>
      <c r="G39" s="146" t="s">
        <v>49</v>
      </c>
      <c r="H39" s="147" t="s">
        <v>50</v>
      </c>
      <c r="I39" s="148"/>
      <c r="J39" s="149">
        <f>SUM(J30:J37)</f>
        <v>0</v>
      </c>
      <c r="K39" s="150"/>
      <c r="L39" s="42"/>
    </row>
    <row r="40" s="1" customFormat="1" ht="14.4" customHeight="1">
      <c r="B40" s="151"/>
      <c r="C40" s="152"/>
      <c r="D40" s="152"/>
      <c r="E40" s="152"/>
      <c r="F40" s="152"/>
      <c r="G40" s="152"/>
      <c r="H40" s="152"/>
      <c r="I40" s="153"/>
      <c r="J40" s="152"/>
      <c r="K40" s="152"/>
      <c r="L40" s="42"/>
    </row>
    <row r="44" s="1" customFormat="1" ht="6.96" customHeight="1">
      <c r="B44" s="154"/>
      <c r="C44" s="155"/>
      <c r="D44" s="155"/>
      <c r="E44" s="155"/>
      <c r="F44" s="155"/>
      <c r="G44" s="155"/>
      <c r="H44" s="155"/>
      <c r="I44" s="156"/>
      <c r="J44" s="155"/>
      <c r="K44" s="155"/>
      <c r="L44" s="42"/>
    </row>
    <row r="45" s="1" customFormat="1" ht="24.96" customHeight="1">
      <c r="B45" s="37"/>
      <c r="C45" s="22" t="s">
        <v>119</v>
      </c>
      <c r="D45" s="38"/>
      <c r="E45" s="38"/>
      <c r="F45" s="38"/>
      <c r="G45" s="38"/>
      <c r="H45" s="38"/>
      <c r="I45" s="129"/>
      <c r="J45" s="38"/>
      <c r="K45" s="38"/>
      <c r="L45" s="42"/>
    </row>
    <row r="46" s="1" customFormat="1" ht="6.96" customHeight="1">
      <c r="B46" s="37"/>
      <c r="C46" s="38"/>
      <c r="D46" s="38"/>
      <c r="E46" s="38"/>
      <c r="F46" s="38"/>
      <c r="G46" s="38"/>
      <c r="H46" s="38"/>
      <c r="I46" s="129"/>
      <c r="J46" s="38"/>
      <c r="K46" s="38"/>
      <c r="L46" s="42"/>
    </row>
    <row r="47" s="1" customFormat="1" ht="12" customHeight="1">
      <c r="B47" s="37"/>
      <c r="C47" s="31" t="s">
        <v>16</v>
      </c>
      <c r="D47" s="38"/>
      <c r="E47" s="38"/>
      <c r="F47" s="38"/>
      <c r="G47" s="38"/>
      <c r="H47" s="38"/>
      <c r="I47" s="129"/>
      <c r="J47" s="38"/>
      <c r="K47" s="38"/>
      <c r="L47" s="42"/>
    </row>
    <row r="48" s="1" customFormat="1" ht="16.5" customHeight="1">
      <c r="B48" s="37"/>
      <c r="C48" s="38"/>
      <c r="D48" s="38"/>
      <c r="E48" s="157" t="str">
        <f>E7</f>
        <v>Stodská nemocnice,Stav.úpravy oddělení následné péče (LDN), 2.ETAPA západní křídlo jižního traktu</v>
      </c>
      <c r="F48" s="31"/>
      <c r="G48" s="31"/>
      <c r="H48" s="31"/>
      <c r="I48" s="129"/>
      <c r="J48" s="38"/>
      <c r="K48" s="38"/>
      <c r="L48" s="42"/>
    </row>
    <row r="49" s="1" customFormat="1" ht="12" customHeight="1">
      <c r="B49" s="37"/>
      <c r="C49" s="31" t="s">
        <v>117</v>
      </c>
      <c r="D49" s="38"/>
      <c r="E49" s="38"/>
      <c r="F49" s="38"/>
      <c r="G49" s="38"/>
      <c r="H49" s="38"/>
      <c r="I49" s="129"/>
      <c r="J49" s="38"/>
      <c r="K49" s="38"/>
      <c r="L49" s="42"/>
    </row>
    <row r="50" s="1" customFormat="1" ht="16.5" customHeight="1">
      <c r="B50" s="37"/>
      <c r="C50" s="38"/>
      <c r="D50" s="38"/>
      <c r="E50" s="63" t="str">
        <f>E9</f>
        <v>Masn0601 - 2.ETAPA západní křídlo jižního traktu - stavební část</v>
      </c>
      <c r="F50" s="38"/>
      <c r="G50" s="38"/>
      <c r="H50" s="38"/>
      <c r="I50" s="129"/>
      <c r="J50" s="38"/>
      <c r="K50" s="38"/>
      <c r="L50" s="42"/>
    </row>
    <row r="51" s="1" customFormat="1" ht="6.96" customHeight="1">
      <c r="B51" s="37"/>
      <c r="C51" s="38"/>
      <c r="D51" s="38"/>
      <c r="E51" s="38"/>
      <c r="F51" s="38"/>
      <c r="G51" s="38"/>
      <c r="H51" s="38"/>
      <c r="I51" s="129"/>
      <c r="J51" s="38"/>
      <c r="K51" s="38"/>
      <c r="L51" s="42"/>
    </row>
    <row r="52" s="1" customFormat="1" ht="12" customHeight="1">
      <c r="B52" s="37"/>
      <c r="C52" s="31" t="s">
        <v>21</v>
      </c>
      <c r="D52" s="38"/>
      <c r="E52" s="38"/>
      <c r="F52" s="26" t="str">
        <f>F12</f>
        <v xml:space="preserve"> </v>
      </c>
      <c r="G52" s="38"/>
      <c r="H52" s="38"/>
      <c r="I52" s="131" t="s">
        <v>23</v>
      </c>
      <c r="J52" s="66" t="str">
        <f>IF(J12="","",J12)</f>
        <v>2. 8. 2019</v>
      </c>
      <c r="K52" s="38"/>
      <c r="L52" s="42"/>
    </row>
    <row r="53" s="1" customFormat="1" ht="6.96" customHeight="1">
      <c r="B53" s="37"/>
      <c r="C53" s="38"/>
      <c r="D53" s="38"/>
      <c r="E53" s="38"/>
      <c r="F53" s="38"/>
      <c r="G53" s="38"/>
      <c r="H53" s="38"/>
      <c r="I53" s="129"/>
      <c r="J53" s="38"/>
      <c r="K53" s="38"/>
      <c r="L53" s="42"/>
    </row>
    <row r="54" s="1" customFormat="1" ht="24.9" customHeight="1">
      <c r="B54" s="37"/>
      <c r="C54" s="31" t="s">
        <v>25</v>
      </c>
      <c r="D54" s="38"/>
      <c r="E54" s="38"/>
      <c r="F54" s="26" t="str">
        <f>E15</f>
        <v>Stodská nemocnice a.s.</v>
      </c>
      <c r="G54" s="38"/>
      <c r="H54" s="38"/>
      <c r="I54" s="131" t="s">
        <v>31</v>
      </c>
      <c r="J54" s="35" t="str">
        <f>E21</f>
        <v>Mastný-architektonicko projektová kancelář</v>
      </c>
      <c r="K54" s="38"/>
      <c r="L54" s="42"/>
    </row>
    <row r="55" s="1" customFormat="1" ht="13.65" customHeight="1">
      <c r="B55" s="37"/>
      <c r="C55" s="31" t="s">
        <v>29</v>
      </c>
      <c r="D55" s="38"/>
      <c r="E55" s="38"/>
      <c r="F55" s="26" t="str">
        <f>IF(E18="","",E18)</f>
        <v>Vyplň údaj</v>
      </c>
      <c r="G55" s="38"/>
      <c r="H55" s="38"/>
      <c r="I55" s="131" t="s">
        <v>34</v>
      </c>
      <c r="J55" s="35" t="str">
        <f>E24</f>
        <v>Straka</v>
      </c>
      <c r="K55" s="38"/>
      <c r="L55" s="42"/>
    </row>
    <row r="56" s="1" customFormat="1" ht="10.32" customHeight="1">
      <c r="B56" s="37"/>
      <c r="C56" s="38"/>
      <c r="D56" s="38"/>
      <c r="E56" s="38"/>
      <c r="F56" s="38"/>
      <c r="G56" s="38"/>
      <c r="H56" s="38"/>
      <c r="I56" s="129"/>
      <c r="J56" s="38"/>
      <c r="K56" s="38"/>
      <c r="L56" s="42"/>
    </row>
    <row r="57" s="1" customFormat="1" ht="29.28" customHeight="1">
      <c r="B57" s="37"/>
      <c r="C57" s="158" t="s">
        <v>120</v>
      </c>
      <c r="D57" s="159"/>
      <c r="E57" s="159"/>
      <c r="F57" s="159"/>
      <c r="G57" s="159"/>
      <c r="H57" s="159"/>
      <c r="I57" s="160"/>
      <c r="J57" s="161" t="s">
        <v>121</v>
      </c>
      <c r="K57" s="159"/>
      <c r="L57" s="42"/>
    </row>
    <row r="58" s="1" customFormat="1" ht="10.32" customHeight="1">
      <c r="B58" s="37"/>
      <c r="C58" s="38"/>
      <c r="D58" s="38"/>
      <c r="E58" s="38"/>
      <c r="F58" s="38"/>
      <c r="G58" s="38"/>
      <c r="H58" s="38"/>
      <c r="I58" s="129"/>
      <c r="J58" s="38"/>
      <c r="K58" s="38"/>
      <c r="L58" s="42"/>
    </row>
    <row r="59" s="1" customFormat="1" ht="22.8" customHeight="1">
      <c r="B59" s="37"/>
      <c r="C59" s="162" t="s">
        <v>70</v>
      </c>
      <c r="D59" s="38"/>
      <c r="E59" s="38"/>
      <c r="F59" s="38"/>
      <c r="G59" s="38"/>
      <c r="H59" s="38"/>
      <c r="I59" s="129"/>
      <c r="J59" s="96">
        <f>J107</f>
        <v>0</v>
      </c>
      <c r="K59" s="38"/>
      <c r="L59" s="42"/>
      <c r="AU59" s="16" t="s">
        <v>122</v>
      </c>
    </row>
    <row r="60" s="7" customFormat="1" ht="24.96" customHeight="1">
      <c r="B60" s="163"/>
      <c r="C60" s="164"/>
      <c r="D60" s="165" t="s">
        <v>123</v>
      </c>
      <c r="E60" s="166"/>
      <c r="F60" s="166"/>
      <c r="G60" s="166"/>
      <c r="H60" s="166"/>
      <c r="I60" s="167"/>
      <c r="J60" s="168">
        <f>J108</f>
        <v>0</v>
      </c>
      <c r="K60" s="164"/>
      <c r="L60" s="169"/>
    </row>
    <row r="61" s="8" customFormat="1" ht="19.92" customHeight="1">
      <c r="B61" s="170"/>
      <c r="C61" s="171"/>
      <c r="D61" s="172" t="s">
        <v>124</v>
      </c>
      <c r="E61" s="173"/>
      <c r="F61" s="173"/>
      <c r="G61" s="173"/>
      <c r="H61" s="173"/>
      <c r="I61" s="174"/>
      <c r="J61" s="175">
        <f>J109</f>
        <v>0</v>
      </c>
      <c r="K61" s="171"/>
      <c r="L61" s="176"/>
    </row>
    <row r="62" s="8" customFormat="1" ht="19.92" customHeight="1">
      <c r="B62" s="170"/>
      <c r="C62" s="171"/>
      <c r="D62" s="172" t="s">
        <v>125</v>
      </c>
      <c r="E62" s="173"/>
      <c r="F62" s="173"/>
      <c r="G62" s="173"/>
      <c r="H62" s="173"/>
      <c r="I62" s="174"/>
      <c r="J62" s="175">
        <f>J147</f>
        <v>0</v>
      </c>
      <c r="K62" s="171"/>
      <c r="L62" s="176"/>
    </row>
    <row r="63" s="8" customFormat="1" ht="19.92" customHeight="1">
      <c r="B63" s="170"/>
      <c r="C63" s="171"/>
      <c r="D63" s="172" t="s">
        <v>126</v>
      </c>
      <c r="E63" s="173"/>
      <c r="F63" s="173"/>
      <c r="G63" s="173"/>
      <c r="H63" s="173"/>
      <c r="I63" s="174"/>
      <c r="J63" s="175">
        <f>J163</f>
        <v>0</v>
      </c>
      <c r="K63" s="171"/>
      <c r="L63" s="176"/>
    </row>
    <row r="64" s="8" customFormat="1" ht="19.92" customHeight="1">
      <c r="B64" s="170"/>
      <c r="C64" s="171"/>
      <c r="D64" s="172" t="s">
        <v>127</v>
      </c>
      <c r="E64" s="173"/>
      <c r="F64" s="173"/>
      <c r="G64" s="173"/>
      <c r="H64" s="173"/>
      <c r="I64" s="174"/>
      <c r="J64" s="175">
        <f>J305</f>
        <v>0</v>
      </c>
      <c r="K64" s="171"/>
      <c r="L64" s="176"/>
    </row>
    <row r="65" s="8" customFormat="1" ht="19.92" customHeight="1">
      <c r="B65" s="170"/>
      <c r="C65" s="171"/>
      <c r="D65" s="172" t="s">
        <v>128</v>
      </c>
      <c r="E65" s="173"/>
      <c r="F65" s="173"/>
      <c r="G65" s="173"/>
      <c r="H65" s="173"/>
      <c r="I65" s="174"/>
      <c r="J65" s="175">
        <f>J319</f>
        <v>0</v>
      </c>
      <c r="K65" s="171"/>
      <c r="L65" s="176"/>
    </row>
    <row r="66" s="8" customFormat="1" ht="19.92" customHeight="1">
      <c r="B66" s="170"/>
      <c r="C66" s="171"/>
      <c r="D66" s="172" t="s">
        <v>129</v>
      </c>
      <c r="E66" s="173"/>
      <c r="F66" s="173"/>
      <c r="G66" s="173"/>
      <c r="H66" s="173"/>
      <c r="I66" s="174"/>
      <c r="J66" s="175">
        <f>J520</f>
        <v>0</v>
      </c>
      <c r="K66" s="171"/>
      <c r="L66" s="176"/>
    </row>
    <row r="67" s="8" customFormat="1" ht="19.92" customHeight="1">
      <c r="B67" s="170"/>
      <c r="C67" s="171"/>
      <c r="D67" s="172" t="s">
        <v>130</v>
      </c>
      <c r="E67" s="173"/>
      <c r="F67" s="173"/>
      <c r="G67" s="173"/>
      <c r="H67" s="173"/>
      <c r="I67" s="174"/>
      <c r="J67" s="175">
        <f>J780</f>
        <v>0</v>
      </c>
      <c r="K67" s="171"/>
      <c r="L67" s="176"/>
    </row>
    <row r="68" s="8" customFormat="1" ht="19.92" customHeight="1">
      <c r="B68" s="170"/>
      <c r="C68" s="171"/>
      <c r="D68" s="172" t="s">
        <v>131</v>
      </c>
      <c r="E68" s="173"/>
      <c r="F68" s="173"/>
      <c r="G68" s="173"/>
      <c r="H68" s="173"/>
      <c r="I68" s="174"/>
      <c r="J68" s="175">
        <f>J806</f>
        <v>0</v>
      </c>
      <c r="K68" s="171"/>
      <c r="L68" s="176"/>
    </row>
    <row r="69" s="7" customFormat="1" ht="24.96" customHeight="1">
      <c r="B69" s="163"/>
      <c r="C69" s="164"/>
      <c r="D69" s="165" t="s">
        <v>132</v>
      </c>
      <c r="E69" s="166"/>
      <c r="F69" s="166"/>
      <c r="G69" s="166"/>
      <c r="H69" s="166"/>
      <c r="I69" s="167"/>
      <c r="J69" s="168">
        <f>J809</f>
        <v>0</v>
      </c>
      <c r="K69" s="164"/>
      <c r="L69" s="169"/>
    </row>
    <row r="70" s="8" customFormat="1" ht="19.92" customHeight="1">
      <c r="B70" s="170"/>
      <c r="C70" s="171"/>
      <c r="D70" s="172" t="s">
        <v>133</v>
      </c>
      <c r="E70" s="173"/>
      <c r="F70" s="173"/>
      <c r="G70" s="173"/>
      <c r="H70" s="173"/>
      <c r="I70" s="174"/>
      <c r="J70" s="175">
        <f>J810</f>
        <v>0</v>
      </c>
      <c r="K70" s="171"/>
      <c r="L70" s="176"/>
    </row>
    <row r="71" s="8" customFormat="1" ht="19.92" customHeight="1">
      <c r="B71" s="170"/>
      <c r="C71" s="171"/>
      <c r="D71" s="172" t="s">
        <v>134</v>
      </c>
      <c r="E71" s="173"/>
      <c r="F71" s="173"/>
      <c r="G71" s="173"/>
      <c r="H71" s="173"/>
      <c r="I71" s="174"/>
      <c r="J71" s="175">
        <f>J827</f>
        <v>0</v>
      </c>
      <c r="K71" s="171"/>
      <c r="L71" s="176"/>
    </row>
    <row r="72" s="8" customFormat="1" ht="19.92" customHeight="1">
      <c r="B72" s="170"/>
      <c r="C72" s="171"/>
      <c r="D72" s="172" t="s">
        <v>135</v>
      </c>
      <c r="E72" s="173"/>
      <c r="F72" s="173"/>
      <c r="G72" s="173"/>
      <c r="H72" s="173"/>
      <c r="I72" s="174"/>
      <c r="J72" s="175">
        <f>J840</f>
        <v>0</v>
      </c>
      <c r="K72" s="171"/>
      <c r="L72" s="176"/>
    </row>
    <row r="73" s="8" customFormat="1" ht="19.92" customHeight="1">
      <c r="B73" s="170"/>
      <c r="C73" s="171"/>
      <c r="D73" s="172" t="s">
        <v>136</v>
      </c>
      <c r="E73" s="173"/>
      <c r="F73" s="173"/>
      <c r="G73" s="173"/>
      <c r="H73" s="173"/>
      <c r="I73" s="174"/>
      <c r="J73" s="175">
        <f>J871</f>
        <v>0</v>
      </c>
      <c r="K73" s="171"/>
      <c r="L73" s="176"/>
    </row>
    <row r="74" s="8" customFormat="1" ht="19.92" customHeight="1">
      <c r="B74" s="170"/>
      <c r="C74" s="171"/>
      <c r="D74" s="172" t="s">
        <v>137</v>
      </c>
      <c r="E74" s="173"/>
      <c r="F74" s="173"/>
      <c r="G74" s="173"/>
      <c r="H74" s="173"/>
      <c r="I74" s="174"/>
      <c r="J74" s="175">
        <f>J880</f>
        <v>0</v>
      </c>
      <c r="K74" s="171"/>
      <c r="L74" s="176"/>
    </row>
    <row r="75" s="8" customFormat="1" ht="19.92" customHeight="1">
      <c r="B75" s="170"/>
      <c r="C75" s="171"/>
      <c r="D75" s="172" t="s">
        <v>138</v>
      </c>
      <c r="E75" s="173"/>
      <c r="F75" s="173"/>
      <c r="G75" s="173"/>
      <c r="H75" s="173"/>
      <c r="I75" s="174"/>
      <c r="J75" s="175">
        <f>J890</f>
        <v>0</v>
      </c>
      <c r="K75" s="171"/>
      <c r="L75" s="176"/>
    </row>
    <row r="76" s="8" customFormat="1" ht="19.92" customHeight="1">
      <c r="B76" s="170"/>
      <c r="C76" s="171"/>
      <c r="D76" s="172" t="s">
        <v>139</v>
      </c>
      <c r="E76" s="173"/>
      <c r="F76" s="173"/>
      <c r="G76" s="173"/>
      <c r="H76" s="173"/>
      <c r="I76" s="174"/>
      <c r="J76" s="175">
        <f>J933</f>
        <v>0</v>
      </c>
      <c r="K76" s="171"/>
      <c r="L76" s="176"/>
    </row>
    <row r="77" s="8" customFormat="1" ht="19.92" customHeight="1">
      <c r="B77" s="170"/>
      <c r="C77" s="171"/>
      <c r="D77" s="172" t="s">
        <v>140</v>
      </c>
      <c r="E77" s="173"/>
      <c r="F77" s="173"/>
      <c r="G77" s="173"/>
      <c r="H77" s="173"/>
      <c r="I77" s="174"/>
      <c r="J77" s="175">
        <f>J962</f>
        <v>0</v>
      </c>
      <c r="K77" s="171"/>
      <c r="L77" s="176"/>
    </row>
    <row r="78" s="8" customFormat="1" ht="19.92" customHeight="1">
      <c r="B78" s="170"/>
      <c r="C78" s="171"/>
      <c r="D78" s="172" t="s">
        <v>141</v>
      </c>
      <c r="E78" s="173"/>
      <c r="F78" s="173"/>
      <c r="G78" s="173"/>
      <c r="H78" s="173"/>
      <c r="I78" s="174"/>
      <c r="J78" s="175">
        <f>J1004</f>
        <v>0</v>
      </c>
      <c r="K78" s="171"/>
      <c r="L78" s="176"/>
    </row>
    <row r="79" s="8" customFormat="1" ht="19.92" customHeight="1">
      <c r="B79" s="170"/>
      <c r="C79" s="171"/>
      <c r="D79" s="172" t="s">
        <v>142</v>
      </c>
      <c r="E79" s="173"/>
      <c r="F79" s="173"/>
      <c r="G79" s="173"/>
      <c r="H79" s="173"/>
      <c r="I79" s="174"/>
      <c r="J79" s="175">
        <f>J1043</f>
        <v>0</v>
      </c>
      <c r="K79" s="171"/>
      <c r="L79" s="176"/>
    </row>
    <row r="80" s="8" customFormat="1" ht="19.92" customHeight="1">
      <c r="B80" s="170"/>
      <c r="C80" s="171"/>
      <c r="D80" s="172" t="s">
        <v>143</v>
      </c>
      <c r="E80" s="173"/>
      <c r="F80" s="173"/>
      <c r="G80" s="173"/>
      <c r="H80" s="173"/>
      <c r="I80" s="174"/>
      <c r="J80" s="175">
        <f>J1055</f>
        <v>0</v>
      </c>
      <c r="K80" s="171"/>
      <c r="L80" s="176"/>
    </row>
    <row r="81" s="8" customFormat="1" ht="19.92" customHeight="1">
      <c r="B81" s="170"/>
      <c r="C81" s="171"/>
      <c r="D81" s="172" t="s">
        <v>144</v>
      </c>
      <c r="E81" s="173"/>
      <c r="F81" s="173"/>
      <c r="G81" s="173"/>
      <c r="H81" s="173"/>
      <c r="I81" s="174"/>
      <c r="J81" s="175">
        <f>J1200</f>
        <v>0</v>
      </c>
      <c r="K81" s="171"/>
      <c r="L81" s="176"/>
    </row>
    <row r="82" s="8" customFormat="1" ht="19.92" customHeight="1">
      <c r="B82" s="170"/>
      <c r="C82" s="171"/>
      <c r="D82" s="172" t="s">
        <v>145</v>
      </c>
      <c r="E82" s="173"/>
      <c r="F82" s="173"/>
      <c r="G82" s="173"/>
      <c r="H82" s="173"/>
      <c r="I82" s="174"/>
      <c r="J82" s="175">
        <f>J1219</f>
        <v>0</v>
      </c>
      <c r="K82" s="171"/>
      <c r="L82" s="176"/>
    </row>
    <row r="83" s="8" customFormat="1" ht="19.92" customHeight="1">
      <c r="B83" s="170"/>
      <c r="C83" s="171"/>
      <c r="D83" s="172" t="s">
        <v>146</v>
      </c>
      <c r="E83" s="173"/>
      <c r="F83" s="173"/>
      <c r="G83" s="173"/>
      <c r="H83" s="173"/>
      <c r="I83" s="174"/>
      <c r="J83" s="175">
        <f>J1285</f>
        <v>0</v>
      </c>
      <c r="K83" s="171"/>
      <c r="L83" s="176"/>
    </row>
    <row r="84" s="8" customFormat="1" ht="19.92" customHeight="1">
      <c r="B84" s="170"/>
      <c r="C84" s="171"/>
      <c r="D84" s="172" t="s">
        <v>147</v>
      </c>
      <c r="E84" s="173"/>
      <c r="F84" s="173"/>
      <c r="G84" s="173"/>
      <c r="H84" s="173"/>
      <c r="I84" s="174"/>
      <c r="J84" s="175">
        <f>J1321</f>
        <v>0</v>
      </c>
      <c r="K84" s="171"/>
      <c r="L84" s="176"/>
    </row>
    <row r="85" s="8" customFormat="1" ht="19.92" customHeight="1">
      <c r="B85" s="170"/>
      <c r="C85" s="171"/>
      <c r="D85" s="172" t="s">
        <v>148</v>
      </c>
      <c r="E85" s="173"/>
      <c r="F85" s="173"/>
      <c r="G85" s="173"/>
      <c r="H85" s="173"/>
      <c r="I85" s="174"/>
      <c r="J85" s="175">
        <f>J1390</f>
        <v>0</v>
      </c>
      <c r="K85" s="171"/>
      <c r="L85" s="176"/>
    </row>
    <row r="86" s="8" customFormat="1" ht="19.92" customHeight="1">
      <c r="B86" s="170"/>
      <c r="C86" s="171"/>
      <c r="D86" s="172" t="s">
        <v>149</v>
      </c>
      <c r="E86" s="173"/>
      <c r="F86" s="173"/>
      <c r="G86" s="173"/>
      <c r="H86" s="173"/>
      <c r="I86" s="174"/>
      <c r="J86" s="175">
        <f>J1402</f>
        <v>0</v>
      </c>
      <c r="K86" s="171"/>
      <c r="L86" s="176"/>
    </row>
    <row r="87" s="8" customFormat="1" ht="19.92" customHeight="1">
      <c r="B87" s="170"/>
      <c r="C87" s="171"/>
      <c r="D87" s="172" t="s">
        <v>150</v>
      </c>
      <c r="E87" s="173"/>
      <c r="F87" s="173"/>
      <c r="G87" s="173"/>
      <c r="H87" s="173"/>
      <c r="I87" s="174"/>
      <c r="J87" s="175">
        <f>J1420</f>
        <v>0</v>
      </c>
      <c r="K87" s="171"/>
      <c r="L87" s="176"/>
    </row>
    <row r="88" s="1" customFormat="1" ht="21.84" customHeight="1">
      <c r="B88" s="37"/>
      <c r="C88" s="38"/>
      <c r="D88" s="38"/>
      <c r="E88" s="38"/>
      <c r="F88" s="38"/>
      <c r="G88" s="38"/>
      <c r="H88" s="38"/>
      <c r="I88" s="129"/>
      <c r="J88" s="38"/>
      <c r="K88" s="38"/>
      <c r="L88" s="42"/>
    </row>
    <row r="89" s="1" customFormat="1" ht="6.96" customHeight="1">
      <c r="B89" s="56"/>
      <c r="C89" s="57"/>
      <c r="D89" s="57"/>
      <c r="E89" s="57"/>
      <c r="F89" s="57"/>
      <c r="G89" s="57"/>
      <c r="H89" s="57"/>
      <c r="I89" s="153"/>
      <c r="J89" s="57"/>
      <c r="K89" s="57"/>
      <c r="L89" s="42"/>
    </row>
    <row r="93" s="1" customFormat="1" ht="6.96" customHeight="1">
      <c r="B93" s="58"/>
      <c r="C93" s="59"/>
      <c r="D93" s="59"/>
      <c r="E93" s="59"/>
      <c r="F93" s="59"/>
      <c r="G93" s="59"/>
      <c r="H93" s="59"/>
      <c r="I93" s="156"/>
      <c r="J93" s="59"/>
      <c r="K93" s="59"/>
      <c r="L93" s="42"/>
    </row>
    <row r="94" s="1" customFormat="1" ht="24.96" customHeight="1">
      <c r="B94" s="37"/>
      <c r="C94" s="22" t="s">
        <v>151</v>
      </c>
      <c r="D94" s="38"/>
      <c r="E94" s="38"/>
      <c r="F94" s="38"/>
      <c r="G94" s="38"/>
      <c r="H94" s="38"/>
      <c r="I94" s="129"/>
      <c r="J94" s="38"/>
      <c r="K94" s="38"/>
      <c r="L94" s="42"/>
    </row>
    <row r="95" s="1" customFormat="1" ht="6.96" customHeight="1">
      <c r="B95" s="37"/>
      <c r="C95" s="38"/>
      <c r="D95" s="38"/>
      <c r="E95" s="38"/>
      <c r="F95" s="38"/>
      <c r="G95" s="38"/>
      <c r="H95" s="38"/>
      <c r="I95" s="129"/>
      <c r="J95" s="38"/>
      <c r="K95" s="38"/>
      <c r="L95" s="42"/>
    </row>
    <row r="96" s="1" customFormat="1" ht="12" customHeight="1">
      <c r="B96" s="37"/>
      <c r="C96" s="31" t="s">
        <v>16</v>
      </c>
      <c r="D96" s="38"/>
      <c r="E96" s="38"/>
      <c r="F96" s="38"/>
      <c r="G96" s="38"/>
      <c r="H96" s="38"/>
      <c r="I96" s="129"/>
      <c r="J96" s="38"/>
      <c r="K96" s="38"/>
      <c r="L96" s="42"/>
    </row>
    <row r="97" s="1" customFormat="1" ht="16.5" customHeight="1">
      <c r="B97" s="37"/>
      <c r="C97" s="38"/>
      <c r="D97" s="38"/>
      <c r="E97" s="157" t="str">
        <f>E7</f>
        <v>Stodská nemocnice,Stav.úpravy oddělení následné péče (LDN), 2.ETAPA západní křídlo jižního traktu</v>
      </c>
      <c r="F97" s="31"/>
      <c r="G97" s="31"/>
      <c r="H97" s="31"/>
      <c r="I97" s="129"/>
      <c r="J97" s="38"/>
      <c r="K97" s="38"/>
      <c r="L97" s="42"/>
    </row>
    <row r="98" s="1" customFormat="1" ht="12" customHeight="1">
      <c r="B98" s="37"/>
      <c r="C98" s="31" t="s">
        <v>117</v>
      </c>
      <c r="D98" s="38"/>
      <c r="E98" s="38"/>
      <c r="F98" s="38"/>
      <c r="G98" s="38"/>
      <c r="H98" s="38"/>
      <c r="I98" s="129"/>
      <c r="J98" s="38"/>
      <c r="K98" s="38"/>
      <c r="L98" s="42"/>
    </row>
    <row r="99" s="1" customFormat="1" ht="16.5" customHeight="1">
      <c r="B99" s="37"/>
      <c r="C99" s="38"/>
      <c r="D99" s="38"/>
      <c r="E99" s="63" t="str">
        <f>E9</f>
        <v>Masn0601 - 2.ETAPA západní křídlo jižního traktu - stavební část</v>
      </c>
      <c r="F99" s="38"/>
      <c r="G99" s="38"/>
      <c r="H99" s="38"/>
      <c r="I99" s="129"/>
      <c r="J99" s="38"/>
      <c r="K99" s="38"/>
      <c r="L99" s="42"/>
    </row>
    <row r="100" s="1" customFormat="1" ht="6.96" customHeight="1">
      <c r="B100" s="37"/>
      <c r="C100" s="38"/>
      <c r="D100" s="38"/>
      <c r="E100" s="38"/>
      <c r="F100" s="38"/>
      <c r="G100" s="38"/>
      <c r="H100" s="38"/>
      <c r="I100" s="129"/>
      <c r="J100" s="38"/>
      <c r="K100" s="38"/>
      <c r="L100" s="42"/>
    </row>
    <row r="101" s="1" customFormat="1" ht="12" customHeight="1">
      <c r="B101" s="37"/>
      <c r="C101" s="31" t="s">
        <v>21</v>
      </c>
      <c r="D101" s="38"/>
      <c r="E101" s="38"/>
      <c r="F101" s="26" t="str">
        <f>F12</f>
        <v xml:space="preserve"> </v>
      </c>
      <c r="G101" s="38"/>
      <c r="H101" s="38"/>
      <c r="I101" s="131" t="s">
        <v>23</v>
      </c>
      <c r="J101" s="66" t="str">
        <f>IF(J12="","",J12)</f>
        <v>2. 8. 2019</v>
      </c>
      <c r="K101" s="38"/>
      <c r="L101" s="42"/>
    </row>
    <row r="102" s="1" customFormat="1" ht="6.96" customHeight="1">
      <c r="B102" s="37"/>
      <c r="C102" s="38"/>
      <c r="D102" s="38"/>
      <c r="E102" s="38"/>
      <c r="F102" s="38"/>
      <c r="G102" s="38"/>
      <c r="H102" s="38"/>
      <c r="I102" s="129"/>
      <c r="J102" s="38"/>
      <c r="K102" s="38"/>
      <c r="L102" s="42"/>
    </row>
    <row r="103" s="1" customFormat="1" ht="24.9" customHeight="1">
      <c r="B103" s="37"/>
      <c r="C103" s="31" t="s">
        <v>25</v>
      </c>
      <c r="D103" s="38"/>
      <c r="E103" s="38"/>
      <c r="F103" s="26" t="str">
        <f>E15</f>
        <v>Stodská nemocnice a.s.</v>
      </c>
      <c r="G103" s="38"/>
      <c r="H103" s="38"/>
      <c r="I103" s="131" t="s">
        <v>31</v>
      </c>
      <c r="J103" s="35" t="str">
        <f>E21</f>
        <v>Mastný-architektonicko projektová kancelář</v>
      </c>
      <c r="K103" s="38"/>
      <c r="L103" s="42"/>
    </row>
    <row r="104" s="1" customFormat="1" ht="13.65" customHeight="1">
      <c r="B104" s="37"/>
      <c r="C104" s="31" t="s">
        <v>29</v>
      </c>
      <c r="D104" s="38"/>
      <c r="E104" s="38"/>
      <c r="F104" s="26" t="str">
        <f>IF(E18="","",E18)</f>
        <v>Vyplň údaj</v>
      </c>
      <c r="G104" s="38"/>
      <c r="H104" s="38"/>
      <c r="I104" s="131" t="s">
        <v>34</v>
      </c>
      <c r="J104" s="35" t="str">
        <f>E24</f>
        <v>Straka</v>
      </c>
      <c r="K104" s="38"/>
      <c r="L104" s="42"/>
    </row>
    <row r="105" s="1" customFormat="1" ht="10.32" customHeight="1">
      <c r="B105" s="37"/>
      <c r="C105" s="38"/>
      <c r="D105" s="38"/>
      <c r="E105" s="38"/>
      <c r="F105" s="38"/>
      <c r="G105" s="38"/>
      <c r="H105" s="38"/>
      <c r="I105" s="129"/>
      <c r="J105" s="38"/>
      <c r="K105" s="38"/>
      <c r="L105" s="42"/>
    </row>
    <row r="106" s="9" customFormat="1" ht="29.28" customHeight="1">
      <c r="B106" s="177"/>
      <c r="C106" s="178" t="s">
        <v>152</v>
      </c>
      <c r="D106" s="179" t="s">
        <v>57</v>
      </c>
      <c r="E106" s="179" t="s">
        <v>53</v>
      </c>
      <c r="F106" s="179" t="s">
        <v>54</v>
      </c>
      <c r="G106" s="179" t="s">
        <v>153</v>
      </c>
      <c r="H106" s="179" t="s">
        <v>154</v>
      </c>
      <c r="I106" s="180" t="s">
        <v>155</v>
      </c>
      <c r="J106" s="179" t="s">
        <v>121</v>
      </c>
      <c r="K106" s="181" t="s">
        <v>156</v>
      </c>
      <c r="L106" s="182"/>
      <c r="M106" s="86" t="s">
        <v>19</v>
      </c>
      <c r="N106" s="87" t="s">
        <v>42</v>
      </c>
      <c r="O106" s="87" t="s">
        <v>157</v>
      </c>
      <c r="P106" s="87" t="s">
        <v>158</v>
      </c>
      <c r="Q106" s="87" t="s">
        <v>159</v>
      </c>
      <c r="R106" s="87" t="s">
        <v>160</v>
      </c>
      <c r="S106" s="87" t="s">
        <v>161</v>
      </c>
      <c r="T106" s="88" t="s">
        <v>162</v>
      </c>
    </row>
    <row r="107" s="1" customFormat="1" ht="22.8" customHeight="1">
      <c r="B107" s="37"/>
      <c r="C107" s="93" t="s">
        <v>163</v>
      </c>
      <c r="D107" s="38"/>
      <c r="E107" s="38"/>
      <c r="F107" s="38"/>
      <c r="G107" s="38"/>
      <c r="H107" s="38"/>
      <c r="I107" s="129"/>
      <c r="J107" s="183">
        <f>BK107</f>
        <v>0</v>
      </c>
      <c r="K107" s="38"/>
      <c r="L107" s="42"/>
      <c r="M107" s="89"/>
      <c r="N107" s="90"/>
      <c r="O107" s="90"/>
      <c r="P107" s="184">
        <f>P108+P809</f>
        <v>0</v>
      </c>
      <c r="Q107" s="90"/>
      <c r="R107" s="184">
        <f>R108+R809</f>
        <v>237.17542021999998</v>
      </c>
      <c r="S107" s="90"/>
      <c r="T107" s="185">
        <f>T108+T809</f>
        <v>198.78550700000002</v>
      </c>
      <c r="AT107" s="16" t="s">
        <v>71</v>
      </c>
      <c r="AU107" s="16" t="s">
        <v>122</v>
      </c>
      <c r="BK107" s="186">
        <f>BK108+BK809</f>
        <v>0</v>
      </c>
    </row>
    <row r="108" s="10" customFormat="1" ht="25.92" customHeight="1">
      <c r="B108" s="187"/>
      <c r="C108" s="188"/>
      <c r="D108" s="189" t="s">
        <v>71</v>
      </c>
      <c r="E108" s="190" t="s">
        <v>164</v>
      </c>
      <c r="F108" s="190" t="s">
        <v>165</v>
      </c>
      <c r="G108" s="188"/>
      <c r="H108" s="188"/>
      <c r="I108" s="191"/>
      <c r="J108" s="192">
        <f>BK108</f>
        <v>0</v>
      </c>
      <c r="K108" s="188"/>
      <c r="L108" s="193"/>
      <c r="M108" s="194"/>
      <c r="N108" s="195"/>
      <c r="O108" s="195"/>
      <c r="P108" s="196">
        <f>P109+P147+P163+P305+P319+P520+P780+P806</f>
        <v>0</v>
      </c>
      <c r="Q108" s="195"/>
      <c r="R108" s="196">
        <f>R109+R147+R163+R305+R319+R520+R780+R806</f>
        <v>209.89952106999999</v>
      </c>
      <c r="S108" s="195"/>
      <c r="T108" s="197">
        <f>T109+T147+T163+T305+T319+T520+T780+T806</f>
        <v>196.03185200000002</v>
      </c>
      <c r="AR108" s="198" t="s">
        <v>80</v>
      </c>
      <c r="AT108" s="199" t="s">
        <v>71</v>
      </c>
      <c r="AU108" s="199" t="s">
        <v>72</v>
      </c>
      <c r="AY108" s="198" t="s">
        <v>166</v>
      </c>
      <c r="BK108" s="200">
        <f>BK109+BK147+BK163+BK305+BK319+BK520+BK780+BK806</f>
        <v>0</v>
      </c>
    </row>
    <row r="109" s="10" customFormat="1" ht="22.8" customHeight="1">
      <c r="B109" s="187"/>
      <c r="C109" s="188"/>
      <c r="D109" s="189" t="s">
        <v>71</v>
      </c>
      <c r="E109" s="201" t="s">
        <v>80</v>
      </c>
      <c r="F109" s="201" t="s">
        <v>167</v>
      </c>
      <c r="G109" s="188"/>
      <c r="H109" s="188"/>
      <c r="I109" s="191"/>
      <c r="J109" s="202">
        <f>BK109</f>
        <v>0</v>
      </c>
      <c r="K109" s="188"/>
      <c r="L109" s="193"/>
      <c r="M109" s="194"/>
      <c r="N109" s="195"/>
      <c r="O109" s="195"/>
      <c r="P109" s="196">
        <f>SUM(P110:P146)</f>
        <v>0</v>
      </c>
      <c r="Q109" s="195"/>
      <c r="R109" s="196">
        <f>SUM(R110:R146)</f>
        <v>0</v>
      </c>
      <c r="S109" s="195"/>
      <c r="T109" s="197">
        <f>SUM(T110:T146)</f>
        <v>0</v>
      </c>
      <c r="AR109" s="198" t="s">
        <v>80</v>
      </c>
      <c r="AT109" s="199" t="s">
        <v>71</v>
      </c>
      <c r="AU109" s="199" t="s">
        <v>80</v>
      </c>
      <c r="AY109" s="198" t="s">
        <v>166</v>
      </c>
      <c r="BK109" s="200">
        <f>SUM(BK110:BK146)</f>
        <v>0</v>
      </c>
    </row>
    <row r="110" s="1" customFormat="1" ht="22.5" customHeight="1">
      <c r="B110" s="37"/>
      <c r="C110" s="203" t="s">
        <v>80</v>
      </c>
      <c r="D110" s="203" t="s">
        <v>168</v>
      </c>
      <c r="E110" s="204" t="s">
        <v>169</v>
      </c>
      <c r="F110" s="205" t="s">
        <v>170</v>
      </c>
      <c r="G110" s="206" t="s">
        <v>171</v>
      </c>
      <c r="H110" s="207">
        <v>3.2000000000000002</v>
      </c>
      <c r="I110" s="208"/>
      <c r="J110" s="209">
        <f>ROUND(I110*H110,2)</f>
        <v>0</v>
      </c>
      <c r="K110" s="205" t="s">
        <v>172</v>
      </c>
      <c r="L110" s="42"/>
      <c r="M110" s="210" t="s">
        <v>19</v>
      </c>
      <c r="N110" s="211" t="s">
        <v>43</v>
      </c>
      <c r="O110" s="78"/>
      <c r="P110" s="212">
        <f>O110*H110</f>
        <v>0</v>
      </c>
      <c r="Q110" s="212">
        <v>0</v>
      </c>
      <c r="R110" s="212">
        <f>Q110*H110</f>
        <v>0</v>
      </c>
      <c r="S110" s="212">
        <v>0</v>
      </c>
      <c r="T110" s="213">
        <f>S110*H110</f>
        <v>0</v>
      </c>
      <c r="AR110" s="16" t="s">
        <v>173</v>
      </c>
      <c r="AT110" s="16" t="s">
        <v>168</v>
      </c>
      <c r="AU110" s="16" t="s">
        <v>82</v>
      </c>
      <c r="AY110" s="16" t="s">
        <v>166</v>
      </c>
      <c r="BE110" s="214">
        <f>IF(N110="základní",J110,0)</f>
        <v>0</v>
      </c>
      <c r="BF110" s="214">
        <f>IF(N110="snížená",J110,0)</f>
        <v>0</v>
      </c>
      <c r="BG110" s="214">
        <f>IF(N110="zákl. přenesená",J110,0)</f>
        <v>0</v>
      </c>
      <c r="BH110" s="214">
        <f>IF(N110="sníž. přenesená",J110,0)</f>
        <v>0</v>
      </c>
      <c r="BI110" s="214">
        <f>IF(N110="nulová",J110,0)</f>
        <v>0</v>
      </c>
      <c r="BJ110" s="16" t="s">
        <v>80</v>
      </c>
      <c r="BK110" s="214">
        <f>ROUND(I110*H110,2)</f>
        <v>0</v>
      </c>
      <c r="BL110" s="16" t="s">
        <v>173</v>
      </c>
      <c r="BM110" s="16" t="s">
        <v>174</v>
      </c>
    </row>
    <row r="111" s="1" customFormat="1">
      <c r="B111" s="37"/>
      <c r="C111" s="38"/>
      <c r="D111" s="215" t="s">
        <v>175</v>
      </c>
      <c r="E111" s="38"/>
      <c r="F111" s="216" t="s">
        <v>176</v>
      </c>
      <c r="G111" s="38"/>
      <c r="H111" s="38"/>
      <c r="I111" s="129"/>
      <c r="J111" s="38"/>
      <c r="K111" s="38"/>
      <c r="L111" s="42"/>
      <c r="M111" s="217"/>
      <c r="N111" s="78"/>
      <c r="O111" s="78"/>
      <c r="P111" s="78"/>
      <c r="Q111" s="78"/>
      <c r="R111" s="78"/>
      <c r="S111" s="78"/>
      <c r="T111" s="79"/>
      <c r="AT111" s="16" t="s">
        <v>175</v>
      </c>
      <c r="AU111" s="16" t="s">
        <v>82</v>
      </c>
    </row>
    <row r="112" s="11" customFormat="1">
      <c r="B112" s="218"/>
      <c r="C112" s="219"/>
      <c r="D112" s="215" t="s">
        <v>177</v>
      </c>
      <c r="E112" s="220" t="s">
        <v>19</v>
      </c>
      <c r="F112" s="221" t="s">
        <v>178</v>
      </c>
      <c r="G112" s="219"/>
      <c r="H112" s="222">
        <v>3.2000000000000002</v>
      </c>
      <c r="I112" s="223"/>
      <c r="J112" s="219"/>
      <c r="K112" s="219"/>
      <c r="L112" s="224"/>
      <c r="M112" s="225"/>
      <c r="N112" s="226"/>
      <c r="O112" s="226"/>
      <c r="P112" s="226"/>
      <c r="Q112" s="226"/>
      <c r="R112" s="226"/>
      <c r="S112" s="226"/>
      <c r="T112" s="227"/>
      <c r="AT112" s="228" t="s">
        <v>177</v>
      </c>
      <c r="AU112" s="228" t="s">
        <v>82</v>
      </c>
      <c r="AV112" s="11" t="s">
        <v>82</v>
      </c>
      <c r="AW112" s="11" t="s">
        <v>33</v>
      </c>
      <c r="AX112" s="11" t="s">
        <v>72</v>
      </c>
      <c r="AY112" s="228" t="s">
        <v>166</v>
      </c>
    </row>
    <row r="113" s="12" customFormat="1">
      <c r="B113" s="229"/>
      <c r="C113" s="230"/>
      <c r="D113" s="215" t="s">
        <v>177</v>
      </c>
      <c r="E113" s="231" t="s">
        <v>19</v>
      </c>
      <c r="F113" s="232" t="s">
        <v>179</v>
      </c>
      <c r="G113" s="230"/>
      <c r="H113" s="233">
        <v>3.2000000000000002</v>
      </c>
      <c r="I113" s="234"/>
      <c r="J113" s="230"/>
      <c r="K113" s="230"/>
      <c r="L113" s="235"/>
      <c r="M113" s="236"/>
      <c r="N113" s="237"/>
      <c r="O113" s="237"/>
      <c r="P113" s="237"/>
      <c r="Q113" s="237"/>
      <c r="R113" s="237"/>
      <c r="S113" s="237"/>
      <c r="T113" s="238"/>
      <c r="AT113" s="239" t="s">
        <v>177</v>
      </c>
      <c r="AU113" s="239" t="s">
        <v>82</v>
      </c>
      <c r="AV113" s="12" t="s">
        <v>173</v>
      </c>
      <c r="AW113" s="12" t="s">
        <v>33</v>
      </c>
      <c r="AX113" s="12" t="s">
        <v>80</v>
      </c>
      <c r="AY113" s="239" t="s">
        <v>166</v>
      </c>
    </row>
    <row r="114" s="1" customFormat="1" ht="16.5" customHeight="1">
      <c r="B114" s="37"/>
      <c r="C114" s="203" t="s">
        <v>82</v>
      </c>
      <c r="D114" s="203" t="s">
        <v>168</v>
      </c>
      <c r="E114" s="204" t="s">
        <v>180</v>
      </c>
      <c r="F114" s="205" t="s">
        <v>181</v>
      </c>
      <c r="G114" s="206" t="s">
        <v>171</v>
      </c>
      <c r="H114" s="207">
        <v>7.6859999999999999</v>
      </c>
      <c r="I114" s="208"/>
      <c r="J114" s="209">
        <f>ROUND(I114*H114,2)</f>
        <v>0</v>
      </c>
      <c r="K114" s="205" t="s">
        <v>172</v>
      </c>
      <c r="L114" s="42"/>
      <c r="M114" s="210" t="s">
        <v>19</v>
      </c>
      <c r="N114" s="211" t="s">
        <v>43</v>
      </c>
      <c r="O114" s="78"/>
      <c r="P114" s="212">
        <f>O114*H114</f>
        <v>0</v>
      </c>
      <c r="Q114" s="212">
        <v>0</v>
      </c>
      <c r="R114" s="212">
        <f>Q114*H114</f>
        <v>0</v>
      </c>
      <c r="S114" s="212">
        <v>0</v>
      </c>
      <c r="T114" s="213">
        <f>S114*H114</f>
        <v>0</v>
      </c>
      <c r="AR114" s="16" t="s">
        <v>173</v>
      </c>
      <c r="AT114" s="16" t="s">
        <v>168</v>
      </c>
      <c r="AU114" s="16" t="s">
        <v>82</v>
      </c>
      <c r="AY114" s="16" t="s">
        <v>166</v>
      </c>
      <c r="BE114" s="214">
        <f>IF(N114="základní",J114,0)</f>
        <v>0</v>
      </c>
      <c r="BF114" s="214">
        <f>IF(N114="snížená",J114,0)</f>
        <v>0</v>
      </c>
      <c r="BG114" s="214">
        <f>IF(N114="zákl. přenesená",J114,0)</f>
        <v>0</v>
      </c>
      <c r="BH114" s="214">
        <f>IF(N114="sníž. přenesená",J114,0)</f>
        <v>0</v>
      </c>
      <c r="BI114" s="214">
        <f>IF(N114="nulová",J114,0)</f>
        <v>0</v>
      </c>
      <c r="BJ114" s="16" t="s">
        <v>80</v>
      </c>
      <c r="BK114" s="214">
        <f>ROUND(I114*H114,2)</f>
        <v>0</v>
      </c>
      <c r="BL114" s="16" t="s">
        <v>173</v>
      </c>
      <c r="BM114" s="16" t="s">
        <v>182</v>
      </c>
    </row>
    <row r="115" s="1" customFormat="1">
      <c r="B115" s="37"/>
      <c r="C115" s="38"/>
      <c r="D115" s="215" t="s">
        <v>175</v>
      </c>
      <c r="E115" s="38"/>
      <c r="F115" s="216" t="s">
        <v>183</v>
      </c>
      <c r="G115" s="38"/>
      <c r="H115" s="38"/>
      <c r="I115" s="129"/>
      <c r="J115" s="38"/>
      <c r="K115" s="38"/>
      <c r="L115" s="42"/>
      <c r="M115" s="217"/>
      <c r="N115" s="78"/>
      <c r="O115" s="78"/>
      <c r="P115" s="78"/>
      <c r="Q115" s="78"/>
      <c r="R115" s="78"/>
      <c r="S115" s="78"/>
      <c r="T115" s="79"/>
      <c r="AT115" s="16" t="s">
        <v>175</v>
      </c>
      <c r="AU115" s="16" t="s">
        <v>82</v>
      </c>
    </row>
    <row r="116" s="11" customFormat="1">
      <c r="B116" s="218"/>
      <c r="C116" s="219"/>
      <c r="D116" s="215" t="s">
        <v>177</v>
      </c>
      <c r="E116" s="220" t="s">
        <v>19</v>
      </c>
      <c r="F116" s="221" t="s">
        <v>184</v>
      </c>
      <c r="G116" s="219"/>
      <c r="H116" s="222">
        <v>3.956</v>
      </c>
      <c r="I116" s="223"/>
      <c r="J116" s="219"/>
      <c r="K116" s="219"/>
      <c r="L116" s="224"/>
      <c r="M116" s="225"/>
      <c r="N116" s="226"/>
      <c r="O116" s="226"/>
      <c r="P116" s="226"/>
      <c r="Q116" s="226"/>
      <c r="R116" s="226"/>
      <c r="S116" s="226"/>
      <c r="T116" s="227"/>
      <c r="AT116" s="228" t="s">
        <v>177</v>
      </c>
      <c r="AU116" s="228" t="s">
        <v>82</v>
      </c>
      <c r="AV116" s="11" t="s">
        <v>82</v>
      </c>
      <c r="AW116" s="11" t="s">
        <v>33</v>
      </c>
      <c r="AX116" s="11" t="s">
        <v>72</v>
      </c>
      <c r="AY116" s="228" t="s">
        <v>166</v>
      </c>
    </row>
    <row r="117" s="11" customFormat="1">
      <c r="B117" s="218"/>
      <c r="C117" s="219"/>
      <c r="D117" s="215" t="s">
        <v>177</v>
      </c>
      <c r="E117" s="220" t="s">
        <v>19</v>
      </c>
      <c r="F117" s="221" t="s">
        <v>185</v>
      </c>
      <c r="G117" s="219"/>
      <c r="H117" s="222">
        <v>3.73</v>
      </c>
      <c r="I117" s="223"/>
      <c r="J117" s="219"/>
      <c r="K117" s="219"/>
      <c r="L117" s="224"/>
      <c r="M117" s="225"/>
      <c r="N117" s="226"/>
      <c r="O117" s="226"/>
      <c r="P117" s="226"/>
      <c r="Q117" s="226"/>
      <c r="R117" s="226"/>
      <c r="S117" s="226"/>
      <c r="T117" s="227"/>
      <c r="AT117" s="228" t="s">
        <v>177</v>
      </c>
      <c r="AU117" s="228" t="s">
        <v>82</v>
      </c>
      <c r="AV117" s="11" t="s">
        <v>82</v>
      </c>
      <c r="AW117" s="11" t="s">
        <v>33</v>
      </c>
      <c r="AX117" s="11" t="s">
        <v>72</v>
      </c>
      <c r="AY117" s="228" t="s">
        <v>166</v>
      </c>
    </row>
    <row r="118" s="12" customFormat="1">
      <c r="B118" s="229"/>
      <c r="C118" s="230"/>
      <c r="D118" s="215" t="s">
        <v>177</v>
      </c>
      <c r="E118" s="231" t="s">
        <v>19</v>
      </c>
      <c r="F118" s="232" t="s">
        <v>179</v>
      </c>
      <c r="G118" s="230"/>
      <c r="H118" s="233">
        <v>7.6859999999999999</v>
      </c>
      <c r="I118" s="234"/>
      <c r="J118" s="230"/>
      <c r="K118" s="230"/>
      <c r="L118" s="235"/>
      <c r="M118" s="236"/>
      <c r="N118" s="237"/>
      <c r="O118" s="237"/>
      <c r="P118" s="237"/>
      <c r="Q118" s="237"/>
      <c r="R118" s="237"/>
      <c r="S118" s="237"/>
      <c r="T118" s="238"/>
      <c r="AT118" s="239" t="s">
        <v>177</v>
      </c>
      <c r="AU118" s="239" t="s">
        <v>82</v>
      </c>
      <c r="AV118" s="12" t="s">
        <v>173</v>
      </c>
      <c r="AW118" s="12" t="s">
        <v>33</v>
      </c>
      <c r="AX118" s="12" t="s">
        <v>80</v>
      </c>
      <c r="AY118" s="239" t="s">
        <v>166</v>
      </c>
    </row>
    <row r="119" s="1" customFormat="1" ht="22.5" customHeight="1">
      <c r="B119" s="37"/>
      <c r="C119" s="203" t="s">
        <v>186</v>
      </c>
      <c r="D119" s="203" t="s">
        <v>168</v>
      </c>
      <c r="E119" s="204" t="s">
        <v>187</v>
      </c>
      <c r="F119" s="205" t="s">
        <v>188</v>
      </c>
      <c r="G119" s="206" t="s">
        <v>171</v>
      </c>
      <c r="H119" s="207">
        <v>1.5369999999999999</v>
      </c>
      <c r="I119" s="208"/>
      <c r="J119" s="209">
        <f>ROUND(I119*H119,2)</f>
        <v>0</v>
      </c>
      <c r="K119" s="205" t="s">
        <v>172</v>
      </c>
      <c r="L119" s="42"/>
      <c r="M119" s="210" t="s">
        <v>19</v>
      </c>
      <c r="N119" s="211" t="s">
        <v>43</v>
      </c>
      <c r="O119" s="78"/>
      <c r="P119" s="212">
        <f>O119*H119</f>
        <v>0</v>
      </c>
      <c r="Q119" s="212">
        <v>0</v>
      </c>
      <c r="R119" s="212">
        <f>Q119*H119</f>
        <v>0</v>
      </c>
      <c r="S119" s="212">
        <v>0</v>
      </c>
      <c r="T119" s="213">
        <f>S119*H119</f>
        <v>0</v>
      </c>
      <c r="AR119" s="16" t="s">
        <v>173</v>
      </c>
      <c r="AT119" s="16" t="s">
        <v>168</v>
      </c>
      <c r="AU119" s="16" t="s">
        <v>82</v>
      </c>
      <c r="AY119" s="16" t="s">
        <v>166</v>
      </c>
      <c r="BE119" s="214">
        <f>IF(N119="základní",J119,0)</f>
        <v>0</v>
      </c>
      <c r="BF119" s="214">
        <f>IF(N119="snížená",J119,0)</f>
        <v>0</v>
      </c>
      <c r="BG119" s="214">
        <f>IF(N119="zákl. přenesená",J119,0)</f>
        <v>0</v>
      </c>
      <c r="BH119" s="214">
        <f>IF(N119="sníž. přenesená",J119,0)</f>
        <v>0</v>
      </c>
      <c r="BI119" s="214">
        <f>IF(N119="nulová",J119,0)</f>
        <v>0</v>
      </c>
      <c r="BJ119" s="16" t="s">
        <v>80</v>
      </c>
      <c r="BK119" s="214">
        <f>ROUND(I119*H119,2)</f>
        <v>0</v>
      </c>
      <c r="BL119" s="16" t="s">
        <v>173</v>
      </c>
      <c r="BM119" s="16" t="s">
        <v>189</v>
      </c>
    </row>
    <row r="120" s="1" customFormat="1">
      <c r="B120" s="37"/>
      <c r="C120" s="38"/>
      <c r="D120" s="215" t="s">
        <v>175</v>
      </c>
      <c r="E120" s="38"/>
      <c r="F120" s="216" t="s">
        <v>183</v>
      </c>
      <c r="G120" s="38"/>
      <c r="H120" s="38"/>
      <c r="I120" s="129"/>
      <c r="J120" s="38"/>
      <c r="K120" s="38"/>
      <c r="L120" s="42"/>
      <c r="M120" s="217"/>
      <c r="N120" s="78"/>
      <c r="O120" s="78"/>
      <c r="P120" s="78"/>
      <c r="Q120" s="78"/>
      <c r="R120" s="78"/>
      <c r="S120" s="78"/>
      <c r="T120" s="79"/>
      <c r="AT120" s="16" t="s">
        <v>175</v>
      </c>
      <c r="AU120" s="16" t="s">
        <v>82</v>
      </c>
    </row>
    <row r="121" s="11" customFormat="1">
      <c r="B121" s="218"/>
      <c r="C121" s="219"/>
      <c r="D121" s="215" t="s">
        <v>177</v>
      </c>
      <c r="E121" s="220" t="s">
        <v>19</v>
      </c>
      <c r="F121" s="221" t="s">
        <v>190</v>
      </c>
      <c r="G121" s="219"/>
      <c r="H121" s="222">
        <v>1.5369999999999999</v>
      </c>
      <c r="I121" s="223"/>
      <c r="J121" s="219"/>
      <c r="K121" s="219"/>
      <c r="L121" s="224"/>
      <c r="M121" s="225"/>
      <c r="N121" s="226"/>
      <c r="O121" s="226"/>
      <c r="P121" s="226"/>
      <c r="Q121" s="226"/>
      <c r="R121" s="226"/>
      <c r="S121" s="226"/>
      <c r="T121" s="227"/>
      <c r="AT121" s="228" t="s">
        <v>177</v>
      </c>
      <c r="AU121" s="228" t="s">
        <v>82</v>
      </c>
      <c r="AV121" s="11" t="s">
        <v>82</v>
      </c>
      <c r="AW121" s="11" t="s">
        <v>33</v>
      </c>
      <c r="AX121" s="11" t="s">
        <v>72</v>
      </c>
      <c r="AY121" s="228" t="s">
        <v>166</v>
      </c>
    </row>
    <row r="122" s="13" customFormat="1">
      <c r="B122" s="240"/>
      <c r="C122" s="241"/>
      <c r="D122" s="215" t="s">
        <v>177</v>
      </c>
      <c r="E122" s="242" t="s">
        <v>19</v>
      </c>
      <c r="F122" s="243" t="s">
        <v>191</v>
      </c>
      <c r="G122" s="241"/>
      <c r="H122" s="242" t="s">
        <v>19</v>
      </c>
      <c r="I122" s="244"/>
      <c r="J122" s="241"/>
      <c r="K122" s="241"/>
      <c r="L122" s="245"/>
      <c r="M122" s="246"/>
      <c r="N122" s="247"/>
      <c r="O122" s="247"/>
      <c r="P122" s="247"/>
      <c r="Q122" s="247"/>
      <c r="R122" s="247"/>
      <c r="S122" s="247"/>
      <c r="T122" s="248"/>
      <c r="AT122" s="249" t="s">
        <v>177</v>
      </c>
      <c r="AU122" s="249" t="s">
        <v>82</v>
      </c>
      <c r="AV122" s="13" t="s">
        <v>80</v>
      </c>
      <c r="AW122" s="13" t="s">
        <v>33</v>
      </c>
      <c r="AX122" s="13" t="s">
        <v>72</v>
      </c>
      <c r="AY122" s="249" t="s">
        <v>166</v>
      </c>
    </row>
    <row r="123" s="12" customFormat="1">
      <c r="B123" s="229"/>
      <c r="C123" s="230"/>
      <c r="D123" s="215" t="s">
        <v>177</v>
      </c>
      <c r="E123" s="231" t="s">
        <v>19</v>
      </c>
      <c r="F123" s="232" t="s">
        <v>179</v>
      </c>
      <c r="G123" s="230"/>
      <c r="H123" s="233">
        <v>1.5369999999999999</v>
      </c>
      <c r="I123" s="234"/>
      <c r="J123" s="230"/>
      <c r="K123" s="230"/>
      <c r="L123" s="235"/>
      <c r="M123" s="236"/>
      <c r="N123" s="237"/>
      <c r="O123" s="237"/>
      <c r="P123" s="237"/>
      <c r="Q123" s="237"/>
      <c r="R123" s="237"/>
      <c r="S123" s="237"/>
      <c r="T123" s="238"/>
      <c r="AT123" s="239" t="s">
        <v>177</v>
      </c>
      <c r="AU123" s="239" t="s">
        <v>82</v>
      </c>
      <c r="AV123" s="12" t="s">
        <v>173</v>
      </c>
      <c r="AW123" s="12" t="s">
        <v>33</v>
      </c>
      <c r="AX123" s="12" t="s">
        <v>80</v>
      </c>
      <c r="AY123" s="239" t="s">
        <v>166</v>
      </c>
    </row>
    <row r="124" s="1" customFormat="1" ht="22.5" customHeight="1">
      <c r="B124" s="37"/>
      <c r="C124" s="203" t="s">
        <v>173</v>
      </c>
      <c r="D124" s="203" t="s">
        <v>168</v>
      </c>
      <c r="E124" s="204" t="s">
        <v>192</v>
      </c>
      <c r="F124" s="205" t="s">
        <v>193</v>
      </c>
      <c r="G124" s="206" t="s">
        <v>171</v>
      </c>
      <c r="H124" s="207">
        <v>2.4940000000000002</v>
      </c>
      <c r="I124" s="208"/>
      <c r="J124" s="209">
        <f>ROUND(I124*H124,2)</f>
        <v>0</v>
      </c>
      <c r="K124" s="205" t="s">
        <v>172</v>
      </c>
      <c r="L124" s="42"/>
      <c r="M124" s="210" t="s">
        <v>19</v>
      </c>
      <c r="N124" s="211" t="s">
        <v>43</v>
      </c>
      <c r="O124" s="78"/>
      <c r="P124" s="212">
        <f>O124*H124</f>
        <v>0</v>
      </c>
      <c r="Q124" s="212">
        <v>0</v>
      </c>
      <c r="R124" s="212">
        <f>Q124*H124</f>
        <v>0</v>
      </c>
      <c r="S124" s="212">
        <v>0</v>
      </c>
      <c r="T124" s="213">
        <f>S124*H124</f>
        <v>0</v>
      </c>
      <c r="AR124" s="16" t="s">
        <v>173</v>
      </c>
      <c r="AT124" s="16" t="s">
        <v>168</v>
      </c>
      <c r="AU124" s="16" t="s">
        <v>82</v>
      </c>
      <c r="AY124" s="16" t="s">
        <v>166</v>
      </c>
      <c r="BE124" s="214">
        <f>IF(N124="základní",J124,0)</f>
        <v>0</v>
      </c>
      <c r="BF124" s="214">
        <f>IF(N124="snížená",J124,0)</f>
        <v>0</v>
      </c>
      <c r="BG124" s="214">
        <f>IF(N124="zákl. přenesená",J124,0)</f>
        <v>0</v>
      </c>
      <c r="BH124" s="214">
        <f>IF(N124="sníž. přenesená",J124,0)</f>
        <v>0</v>
      </c>
      <c r="BI124" s="214">
        <f>IF(N124="nulová",J124,0)</f>
        <v>0</v>
      </c>
      <c r="BJ124" s="16" t="s">
        <v>80</v>
      </c>
      <c r="BK124" s="214">
        <f>ROUND(I124*H124,2)</f>
        <v>0</v>
      </c>
      <c r="BL124" s="16" t="s">
        <v>173</v>
      </c>
      <c r="BM124" s="16" t="s">
        <v>194</v>
      </c>
    </row>
    <row r="125" s="1" customFormat="1">
      <c r="B125" s="37"/>
      <c r="C125" s="38"/>
      <c r="D125" s="215" t="s">
        <v>175</v>
      </c>
      <c r="E125" s="38"/>
      <c r="F125" s="216" t="s">
        <v>195</v>
      </c>
      <c r="G125" s="38"/>
      <c r="H125" s="38"/>
      <c r="I125" s="129"/>
      <c r="J125" s="38"/>
      <c r="K125" s="38"/>
      <c r="L125" s="42"/>
      <c r="M125" s="217"/>
      <c r="N125" s="78"/>
      <c r="O125" s="78"/>
      <c r="P125" s="78"/>
      <c r="Q125" s="78"/>
      <c r="R125" s="78"/>
      <c r="S125" s="78"/>
      <c r="T125" s="79"/>
      <c r="AT125" s="16" t="s">
        <v>175</v>
      </c>
      <c r="AU125" s="16" t="s">
        <v>82</v>
      </c>
    </row>
    <row r="126" s="11" customFormat="1">
      <c r="B126" s="218"/>
      <c r="C126" s="219"/>
      <c r="D126" s="215" t="s">
        <v>177</v>
      </c>
      <c r="E126" s="220" t="s">
        <v>19</v>
      </c>
      <c r="F126" s="221" t="s">
        <v>196</v>
      </c>
      <c r="G126" s="219"/>
      <c r="H126" s="222">
        <v>2.4940000000000002</v>
      </c>
      <c r="I126" s="223"/>
      <c r="J126" s="219"/>
      <c r="K126" s="219"/>
      <c r="L126" s="224"/>
      <c r="M126" s="225"/>
      <c r="N126" s="226"/>
      <c r="O126" s="226"/>
      <c r="P126" s="226"/>
      <c r="Q126" s="226"/>
      <c r="R126" s="226"/>
      <c r="S126" s="226"/>
      <c r="T126" s="227"/>
      <c r="AT126" s="228" t="s">
        <v>177</v>
      </c>
      <c r="AU126" s="228" t="s">
        <v>82</v>
      </c>
      <c r="AV126" s="11" t="s">
        <v>82</v>
      </c>
      <c r="AW126" s="11" t="s">
        <v>33</v>
      </c>
      <c r="AX126" s="11" t="s">
        <v>72</v>
      </c>
      <c r="AY126" s="228" t="s">
        <v>166</v>
      </c>
    </row>
    <row r="127" s="12" customFormat="1">
      <c r="B127" s="229"/>
      <c r="C127" s="230"/>
      <c r="D127" s="215" t="s">
        <v>177</v>
      </c>
      <c r="E127" s="231" t="s">
        <v>19</v>
      </c>
      <c r="F127" s="232" t="s">
        <v>179</v>
      </c>
      <c r="G127" s="230"/>
      <c r="H127" s="233">
        <v>2.4940000000000002</v>
      </c>
      <c r="I127" s="234"/>
      <c r="J127" s="230"/>
      <c r="K127" s="230"/>
      <c r="L127" s="235"/>
      <c r="M127" s="236"/>
      <c r="N127" s="237"/>
      <c r="O127" s="237"/>
      <c r="P127" s="237"/>
      <c r="Q127" s="237"/>
      <c r="R127" s="237"/>
      <c r="S127" s="237"/>
      <c r="T127" s="238"/>
      <c r="AT127" s="239" t="s">
        <v>177</v>
      </c>
      <c r="AU127" s="239" t="s">
        <v>82</v>
      </c>
      <c r="AV127" s="12" t="s">
        <v>173</v>
      </c>
      <c r="AW127" s="12" t="s">
        <v>33</v>
      </c>
      <c r="AX127" s="12" t="s">
        <v>80</v>
      </c>
      <c r="AY127" s="239" t="s">
        <v>166</v>
      </c>
    </row>
    <row r="128" s="1" customFormat="1" ht="22.5" customHeight="1">
      <c r="B128" s="37"/>
      <c r="C128" s="203" t="s">
        <v>197</v>
      </c>
      <c r="D128" s="203" t="s">
        <v>168</v>
      </c>
      <c r="E128" s="204" t="s">
        <v>198</v>
      </c>
      <c r="F128" s="205" t="s">
        <v>199</v>
      </c>
      <c r="G128" s="206" t="s">
        <v>171</v>
      </c>
      <c r="H128" s="207">
        <v>0.499</v>
      </c>
      <c r="I128" s="208"/>
      <c r="J128" s="209">
        <f>ROUND(I128*H128,2)</f>
        <v>0</v>
      </c>
      <c r="K128" s="205" t="s">
        <v>172</v>
      </c>
      <c r="L128" s="42"/>
      <c r="M128" s="210" t="s">
        <v>19</v>
      </c>
      <c r="N128" s="211" t="s">
        <v>43</v>
      </c>
      <c r="O128" s="78"/>
      <c r="P128" s="212">
        <f>O128*H128</f>
        <v>0</v>
      </c>
      <c r="Q128" s="212">
        <v>0</v>
      </c>
      <c r="R128" s="212">
        <f>Q128*H128</f>
        <v>0</v>
      </c>
      <c r="S128" s="212">
        <v>0</v>
      </c>
      <c r="T128" s="213">
        <f>S128*H128</f>
        <v>0</v>
      </c>
      <c r="AR128" s="16" t="s">
        <v>173</v>
      </c>
      <c r="AT128" s="16" t="s">
        <v>168</v>
      </c>
      <c r="AU128" s="16" t="s">
        <v>82</v>
      </c>
      <c r="AY128" s="16" t="s">
        <v>166</v>
      </c>
      <c r="BE128" s="214">
        <f>IF(N128="základní",J128,0)</f>
        <v>0</v>
      </c>
      <c r="BF128" s="214">
        <f>IF(N128="snížená",J128,0)</f>
        <v>0</v>
      </c>
      <c r="BG128" s="214">
        <f>IF(N128="zákl. přenesená",J128,0)</f>
        <v>0</v>
      </c>
      <c r="BH128" s="214">
        <f>IF(N128="sníž. přenesená",J128,0)</f>
        <v>0</v>
      </c>
      <c r="BI128" s="214">
        <f>IF(N128="nulová",J128,0)</f>
        <v>0</v>
      </c>
      <c r="BJ128" s="16" t="s">
        <v>80</v>
      </c>
      <c r="BK128" s="214">
        <f>ROUND(I128*H128,2)</f>
        <v>0</v>
      </c>
      <c r="BL128" s="16" t="s">
        <v>173</v>
      </c>
      <c r="BM128" s="16" t="s">
        <v>200</v>
      </c>
    </row>
    <row r="129" s="1" customFormat="1">
      <c r="B129" s="37"/>
      <c r="C129" s="38"/>
      <c r="D129" s="215" t="s">
        <v>175</v>
      </c>
      <c r="E129" s="38"/>
      <c r="F129" s="216" t="s">
        <v>195</v>
      </c>
      <c r="G129" s="38"/>
      <c r="H129" s="38"/>
      <c r="I129" s="129"/>
      <c r="J129" s="38"/>
      <c r="K129" s="38"/>
      <c r="L129" s="42"/>
      <c r="M129" s="217"/>
      <c r="N129" s="78"/>
      <c r="O129" s="78"/>
      <c r="P129" s="78"/>
      <c r="Q129" s="78"/>
      <c r="R129" s="78"/>
      <c r="S129" s="78"/>
      <c r="T129" s="79"/>
      <c r="AT129" s="16" t="s">
        <v>175</v>
      </c>
      <c r="AU129" s="16" t="s">
        <v>82</v>
      </c>
    </row>
    <row r="130" s="11" customFormat="1">
      <c r="B130" s="218"/>
      <c r="C130" s="219"/>
      <c r="D130" s="215" t="s">
        <v>177</v>
      </c>
      <c r="E130" s="220" t="s">
        <v>19</v>
      </c>
      <c r="F130" s="221" t="s">
        <v>201</v>
      </c>
      <c r="G130" s="219"/>
      <c r="H130" s="222">
        <v>0.499</v>
      </c>
      <c r="I130" s="223"/>
      <c r="J130" s="219"/>
      <c r="K130" s="219"/>
      <c r="L130" s="224"/>
      <c r="M130" s="225"/>
      <c r="N130" s="226"/>
      <c r="O130" s="226"/>
      <c r="P130" s="226"/>
      <c r="Q130" s="226"/>
      <c r="R130" s="226"/>
      <c r="S130" s="226"/>
      <c r="T130" s="227"/>
      <c r="AT130" s="228" t="s">
        <v>177</v>
      </c>
      <c r="AU130" s="228" t="s">
        <v>82</v>
      </c>
      <c r="AV130" s="11" t="s">
        <v>82</v>
      </c>
      <c r="AW130" s="11" t="s">
        <v>33</v>
      </c>
      <c r="AX130" s="11" t="s">
        <v>72</v>
      </c>
      <c r="AY130" s="228" t="s">
        <v>166</v>
      </c>
    </row>
    <row r="131" s="13" customFormat="1">
      <c r="B131" s="240"/>
      <c r="C131" s="241"/>
      <c r="D131" s="215" t="s">
        <v>177</v>
      </c>
      <c r="E131" s="242" t="s">
        <v>19</v>
      </c>
      <c r="F131" s="243" t="s">
        <v>191</v>
      </c>
      <c r="G131" s="241"/>
      <c r="H131" s="242" t="s">
        <v>19</v>
      </c>
      <c r="I131" s="244"/>
      <c r="J131" s="241"/>
      <c r="K131" s="241"/>
      <c r="L131" s="245"/>
      <c r="M131" s="246"/>
      <c r="N131" s="247"/>
      <c r="O131" s="247"/>
      <c r="P131" s="247"/>
      <c r="Q131" s="247"/>
      <c r="R131" s="247"/>
      <c r="S131" s="247"/>
      <c r="T131" s="248"/>
      <c r="AT131" s="249" t="s">
        <v>177</v>
      </c>
      <c r="AU131" s="249" t="s">
        <v>82</v>
      </c>
      <c r="AV131" s="13" t="s">
        <v>80</v>
      </c>
      <c r="AW131" s="13" t="s">
        <v>33</v>
      </c>
      <c r="AX131" s="13" t="s">
        <v>72</v>
      </c>
      <c r="AY131" s="249" t="s">
        <v>166</v>
      </c>
    </row>
    <row r="132" s="12" customFormat="1">
      <c r="B132" s="229"/>
      <c r="C132" s="230"/>
      <c r="D132" s="215" t="s">
        <v>177</v>
      </c>
      <c r="E132" s="231" t="s">
        <v>19</v>
      </c>
      <c r="F132" s="232" t="s">
        <v>179</v>
      </c>
      <c r="G132" s="230"/>
      <c r="H132" s="233">
        <v>0.499</v>
      </c>
      <c r="I132" s="234"/>
      <c r="J132" s="230"/>
      <c r="K132" s="230"/>
      <c r="L132" s="235"/>
      <c r="M132" s="236"/>
      <c r="N132" s="237"/>
      <c r="O132" s="237"/>
      <c r="P132" s="237"/>
      <c r="Q132" s="237"/>
      <c r="R132" s="237"/>
      <c r="S132" s="237"/>
      <c r="T132" s="238"/>
      <c r="AT132" s="239" t="s">
        <v>177</v>
      </c>
      <c r="AU132" s="239" t="s">
        <v>82</v>
      </c>
      <c r="AV132" s="12" t="s">
        <v>173</v>
      </c>
      <c r="AW132" s="12" t="s">
        <v>33</v>
      </c>
      <c r="AX132" s="12" t="s">
        <v>80</v>
      </c>
      <c r="AY132" s="239" t="s">
        <v>166</v>
      </c>
    </row>
    <row r="133" s="1" customFormat="1" ht="22.5" customHeight="1">
      <c r="B133" s="37"/>
      <c r="C133" s="203" t="s">
        <v>202</v>
      </c>
      <c r="D133" s="203" t="s">
        <v>168</v>
      </c>
      <c r="E133" s="204" t="s">
        <v>203</v>
      </c>
      <c r="F133" s="205" t="s">
        <v>204</v>
      </c>
      <c r="G133" s="206" t="s">
        <v>171</v>
      </c>
      <c r="H133" s="207">
        <v>10.18</v>
      </c>
      <c r="I133" s="208"/>
      <c r="J133" s="209">
        <f>ROUND(I133*H133,2)</f>
        <v>0</v>
      </c>
      <c r="K133" s="205" t="s">
        <v>172</v>
      </c>
      <c r="L133" s="42"/>
      <c r="M133" s="210" t="s">
        <v>19</v>
      </c>
      <c r="N133" s="211" t="s">
        <v>43</v>
      </c>
      <c r="O133" s="78"/>
      <c r="P133" s="212">
        <f>O133*H133</f>
        <v>0</v>
      </c>
      <c r="Q133" s="212">
        <v>0</v>
      </c>
      <c r="R133" s="212">
        <f>Q133*H133</f>
        <v>0</v>
      </c>
      <c r="S133" s="212">
        <v>0</v>
      </c>
      <c r="T133" s="213">
        <f>S133*H133</f>
        <v>0</v>
      </c>
      <c r="AR133" s="16" t="s">
        <v>173</v>
      </c>
      <c r="AT133" s="16" t="s">
        <v>168</v>
      </c>
      <c r="AU133" s="16" t="s">
        <v>82</v>
      </c>
      <c r="AY133" s="16" t="s">
        <v>166</v>
      </c>
      <c r="BE133" s="214">
        <f>IF(N133="základní",J133,0)</f>
        <v>0</v>
      </c>
      <c r="BF133" s="214">
        <f>IF(N133="snížená",J133,0)</f>
        <v>0</v>
      </c>
      <c r="BG133" s="214">
        <f>IF(N133="zákl. přenesená",J133,0)</f>
        <v>0</v>
      </c>
      <c r="BH133" s="214">
        <f>IF(N133="sníž. přenesená",J133,0)</f>
        <v>0</v>
      </c>
      <c r="BI133" s="214">
        <f>IF(N133="nulová",J133,0)</f>
        <v>0</v>
      </c>
      <c r="BJ133" s="16" t="s">
        <v>80</v>
      </c>
      <c r="BK133" s="214">
        <f>ROUND(I133*H133,2)</f>
        <v>0</v>
      </c>
      <c r="BL133" s="16" t="s">
        <v>173</v>
      </c>
      <c r="BM133" s="16" t="s">
        <v>205</v>
      </c>
    </row>
    <row r="134" s="1" customFormat="1">
      <c r="B134" s="37"/>
      <c r="C134" s="38"/>
      <c r="D134" s="215" t="s">
        <v>175</v>
      </c>
      <c r="E134" s="38"/>
      <c r="F134" s="216" t="s">
        <v>206</v>
      </c>
      <c r="G134" s="38"/>
      <c r="H134" s="38"/>
      <c r="I134" s="129"/>
      <c r="J134" s="38"/>
      <c r="K134" s="38"/>
      <c r="L134" s="42"/>
      <c r="M134" s="217"/>
      <c r="N134" s="78"/>
      <c r="O134" s="78"/>
      <c r="P134" s="78"/>
      <c r="Q134" s="78"/>
      <c r="R134" s="78"/>
      <c r="S134" s="78"/>
      <c r="T134" s="79"/>
      <c r="AT134" s="16" t="s">
        <v>175</v>
      </c>
      <c r="AU134" s="16" t="s">
        <v>82</v>
      </c>
    </row>
    <row r="135" s="11" customFormat="1">
      <c r="B135" s="218"/>
      <c r="C135" s="219"/>
      <c r="D135" s="215" t="s">
        <v>177</v>
      </c>
      <c r="E135" s="220" t="s">
        <v>19</v>
      </c>
      <c r="F135" s="221" t="s">
        <v>207</v>
      </c>
      <c r="G135" s="219"/>
      <c r="H135" s="222">
        <v>10.18</v>
      </c>
      <c r="I135" s="223"/>
      <c r="J135" s="219"/>
      <c r="K135" s="219"/>
      <c r="L135" s="224"/>
      <c r="M135" s="225"/>
      <c r="N135" s="226"/>
      <c r="O135" s="226"/>
      <c r="P135" s="226"/>
      <c r="Q135" s="226"/>
      <c r="R135" s="226"/>
      <c r="S135" s="226"/>
      <c r="T135" s="227"/>
      <c r="AT135" s="228" t="s">
        <v>177</v>
      </c>
      <c r="AU135" s="228" t="s">
        <v>82</v>
      </c>
      <c r="AV135" s="11" t="s">
        <v>82</v>
      </c>
      <c r="AW135" s="11" t="s">
        <v>33</v>
      </c>
      <c r="AX135" s="11" t="s">
        <v>72</v>
      </c>
      <c r="AY135" s="228" t="s">
        <v>166</v>
      </c>
    </row>
    <row r="136" s="12" customFormat="1">
      <c r="B136" s="229"/>
      <c r="C136" s="230"/>
      <c r="D136" s="215" t="s">
        <v>177</v>
      </c>
      <c r="E136" s="231" t="s">
        <v>19</v>
      </c>
      <c r="F136" s="232" t="s">
        <v>179</v>
      </c>
      <c r="G136" s="230"/>
      <c r="H136" s="233">
        <v>10.18</v>
      </c>
      <c r="I136" s="234"/>
      <c r="J136" s="230"/>
      <c r="K136" s="230"/>
      <c r="L136" s="235"/>
      <c r="M136" s="236"/>
      <c r="N136" s="237"/>
      <c r="O136" s="237"/>
      <c r="P136" s="237"/>
      <c r="Q136" s="237"/>
      <c r="R136" s="237"/>
      <c r="S136" s="237"/>
      <c r="T136" s="238"/>
      <c r="AT136" s="239" t="s">
        <v>177</v>
      </c>
      <c r="AU136" s="239" t="s">
        <v>82</v>
      </c>
      <c r="AV136" s="12" t="s">
        <v>173</v>
      </c>
      <c r="AW136" s="12" t="s">
        <v>33</v>
      </c>
      <c r="AX136" s="12" t="s">
        <v>80</v>
      </c>
      <c r="AY136" s="239" t="s">
        <v>166</v>
      </c>
    </row>
    <row r="137" s="1" customFormat="1" ht="22.5" customHeight="1">
      <c r="B137" s="37"/>
      <c r="C137" s="203" t="s">
        <v>208</v>
      </c>
      <c r="D137" s="203" t="s">
        <v>168</v>
      </c>
      <c r="E137" s="204" t="s">
        <v>209</v>
      </c>
      <c r="F137" s="205" t="s">
        <v>210</v>
      </c>
      <c r="G137" s="206" t="s">
        <v>171</v>
      </c>
      <c r="H137" s="207">
        <v>50.899999999999999</v>
      </c>
      <c r="I137" s="208"/>
      <c r="J137" s="209">
        <f>ROUND(I137*H137,2)</f>
        <v>0</v>
      </c>
      <c r="K137" s="205" t="s">
        <v>172</v>
      </c>
      <c r="L137" s="42"/>
      <c r="M137" s="210" t="s">
        <v>19</v>
      </c>
      <c r="N137" s="211" t="s">
        <v>43</v>
      </c>
      <c r="O137" s="78"/>
      <c r="P137" s="212">
        <f>O137*H137</f>
        <v>0</v>
      </c>
      <c r="Q137" s="212">
        <v>0</v>
      </c>
      <c r="R137" s="212">
        <f>Q137*H137</f>
        <v>0</v>
      </c>
      <c r="S137" s="212">
        <v>0</v>
      </c>
      <c r="T137" s="213">
        <f>S137*H137</f>
        <v>0</v>
      </c>
      <c r="AR137" s="16" t="s">
        <v>173</v>
      </c>
      <c r="AT137" s="16" t="s">
        <v>168</v>
      </c>
      <c r="AU137" s="16" t="s">
        <v>82</v>
      </c>
      <c r="AY137" s="16" t="s">
        <v>166</v>
      </c>
      <c r="BE137" s="214">
        <f>IF(N137="základní",J137,0)</f>
        <v>0</v>
      </c>
      <c r="BF137" s="214">
        <f>IF(N137="snížená",J137,0)</f>
        <v>0</v>
      </c>
      <c r="BG137" s="214">
        <f>IF(N137="zákl. přenesená",J137,0)</f>
        <v>0</v>
      </c>
      <c r="BH137" s="214">
        <f>IF(N137="sníž. přenesená",J137,0)</f>
        <v>0</v>
      </c>
      <c r="BI137" s="214">
        <f>IF(N137="nulová",J137,0)</f>
        <v>0</v>
      </c>
      <c r="BJ137" s="16" t="s">
        <v>80</v>
      </c>
      <c r="BK137" s="214">
        <f>ROUND(I137*H137,2)</f>
        <v>0</v>
      </c>
      <c r="BL137" s="16" t="s">
        <v>173</v>
      </c>
      <c r="BM137" s="16" t="s">
        <v>211</v>
      </c>
    </row>
    <row r="138" s="1" customFormat="1">
      <c r="B138" s="37"/>
      <c r="C138" s="38"/>
      <c r="D138" s="215" t="s">
        <v>175</v>
      </c>
      <c r="E138" s="38"/>
      <c r="F138" s="216" t="s">
        <v>206</v>
      </c>
      <c r="G138" s="38"/>
      <c r="H138" s="38"/>
      <c r="I138" s="129"/>
      <c r="J138" s="38"/>
      <c r="K138" s="38"/>
      <c r="L138" s="42"/>
      <c r="M138" s="217"/>
      <c r="N138" s="78"/>
      <c r="O138" s="78"/>
      <c r="P138" s="78"/>
      <c r="Q138" s="78"/>
      <c r="R138" s="78"/>
      <c r="S138" s="78"/>
      <c r="T138" s="79"/>
      <c r="AT138" s="16" t="s">
        <v>175</v>
      </c>
      <c r="AU138" s="16" t="s">
        <v>82</v>
      </c>
    </row>
    <row r="139" s="11" customFormat="1">
      <c r="B139" s="218"/>
      <c r="C139" s="219"/>
      <c r="D139" s="215" t="s">
        <v>177</v>
      </c>
      <c r="E139" s="220" t="s">
        <v>19</v>
      </c>
      <c r="F139" s="221" t="s">
        <v>212</v>
      </c>
      <c r="G139" s="219"/>
      <c r="H139" s="222">
        <v>50.899999999999999</v>
      </c>
      <c r="I139" s="223"/>
      <c r="J139" s="219"/>
      <c r="K139" s="219"/>
      <c r="L139" s="224"/>
      <c r="M139" s="225"/>
      <c r="N139" s="226"/>
      <c r="O139" s="226"/>
      <c r="P139" s="226"/>
      <c r="Q139" s="226"/>
      <c r="R139" s="226"/>
      <c r="S139" s="226"/>
      <c r="T139" s="227"/>
      <c r="AT139" s="228" t="s">
        <v>177</v>
      </c>
      <c r="AU139" s="228" t="s">
        <v>82</v>
      </c>
      <c r="AV139" s="11" t="s">
        <v>82</v>
      </c>
      <c r="AW139" s="11" t="s">
        <v>33</v>
      </c>
      <c r="AX139" s="11" t="s">
        <v>72</v>
      </c>
      <c r="AY139" s="228" t="s">
        <v>166</v>
      </c>
    </row>
    <row r="140" s="12" customFormat="1">
      <c r="B140" s="229"/>
      <c r="C140" s="230"/>
      <c r="D140" s="215" t="s">
        <v>177</v>
      </c>
      <c r="E140" s="231" t="s">
        <v>19</v>
      </c>
      <c r="F140" s="232" t="s">
        <v>179</v>
      </c>
      <c r="G140" s="230"/>
      <c r="H140" s="233">
        <v>50.899999999999999</v>
      </c>
      <c r="I140" s="234"/>
      <c r="J140" s="230"/>
      <c r="K140" s="230"/>
      <c r="L140" s="235"/>
      <c r="M140" s="236"/>
      <c r="N140" s="237"/>
      <c r="O140" s="237"/>
      <c r="P140" s="237"/>
      <c r="Q140" s="237"/>
      <c r="R140" s="237"/>
      <c r="S140" s="237"/>
      <c r="T140" s="238"/>
      <c r="AT140" s="239" t="s">
        <v>177</v>
      </c>
      <c r="AU140" s="239" t="s">
        <v>82</v>
      </c>
      <c r="AV140" s="12" t="s">
        <v>173</v>
      </c>
      <c r="AW140" s="12" t="s">
        <v>33</v>
      </c>
      <c r="AX140" s="12" t="s">
        <v>80</v>
      </c>
      <c r="AY140" s="239" t="s">
        <v>166</v>
      </c>
    </row>
    <row r="141" s="1" customFormat="1" ht="16.5" customHeight="1">
      <c r="B141" s="37"/>
      <c r="C141" s="203" t="s">
        <v>213</v>
      </c>
      <c r="D141" s="203" t="s">
        <v>168</v>
      </c>
      <c r="E141" s="204" t="s">
        <v>214</v>
      </c>
      <c r="F141" s="205" t="s">
        <v>215</v>
      </c>
      <c r="G141" s="206" t="s">
        <v>171</v>
      </c>
      <c r="H141" s="207">
        <v>10.18</v>
      </c>
      <c r="I141" s="208"/>
      <c r="J141" s="209">
        <f>ROUND(I141*H141,2)</f>
        <v>0</v>
      </c>
      <c r="K141" s="205" t="s">
        <v>172</v>
      </c>
      <c r="L141" s="42"/>
      <c r="M141" s="210" t="s">
        <v>19</v>
      </c>
      <c r="N141" s="211" t="s">
        <v>43</v>
      </c>
      <c r="O141" s="78"/>
      <c r="P141" s="212">
        <f>O141*H141</f>
        <v>0</v>
      </c>
      <c r="Q141" s="212">
        <v>0</v>
      </c>
      <c r="R141" s="212">
        <f>Q141*H141</f>
        <v>0</v>
      </c>
      <c r="S141" s="212">
        <v>0</v>
      </c>
      <c r="T141" s="213">
        <f>S141*H141</f>
        <v>0</v>
      </c>
      <c r="AR141" s="16" t="s">
        <v>173</v>
      </c>
      <c r="AT141" s="16" t="s">
        <v>168</v>
      </c>
      <c r="AU141" s="16" t="s">
        <v>82</v>
      </c>
      <c r="AY141" s="16" t="s">
        <v>166</v>
      </c>
      <c r="BE141" s="214">
        <f>IF(N141="základní",J141,0)</f>
        <v>0</v>
      </c>
      <c r="BF141" s="214">
        <f>IF(N141="snížená",J141,0)</f>
        <v>0</v>
      </c>
      <c r="BG141" s="214">
        <f>IF(N141="zákl. přenesená",J141,0)</f>
        <v>0</v>
      </c>
      <c r="BH141" s="214">
        <f>IF(N141="sníž. přenesená",J141,0)</f>
        <v>0</v>
      </c>
      <c r="BI141" s="214">
        <f>IF(N141="nulová",J141,0)</f>
        <v>0</v>
      </c>
      <c r="BJ141" s="16" t="s">
        <v>80</v>
      </c>
      <c r="BK141" s="214">
        <f>ROUND(I141*H141,2)</f>
        <v>0</v>
      </c>
      <c r="BL141" s="16" t="s">
        <v>173</v>
      </c>
      <c r="BM141" s="16" t="s">
        <v>216</v>
      </c>
    </row>
    <row r="142" s="1" customFormat="1">
      <c r="B142" s="37"/>
      <c r="C142" s="38"/>
      <c r="D142" s="215" t="s">
        <v>175</v>
      </c>
      <c r="E142" s="38"/>
      <c r="F142" s="216" t="s">
        <v>217</v>
      </c>
      <c r="G142" s="38"/>
      <c r="H142" s="38"/>
      <c r="I142" s="129"/>
      <c r="J142" s="38"/>
      <c r="K142" s="38"/>
      <c r="L142" s="42"/>
      <c r="M142" s="217"/>
      <c r="N142" s="78"/>
      <c r="O142" s="78"/>
      <c r="P142" s="78"/>
      <c r="Q142" s="78"/>
      <c r="R142" s="78"/>
      <c r="S142" s="78"/>
      <c r="T142" s="79"/>
      <c r="AT142" s="16" t="s">
        <v>175</v>
      </c>
      <c r="AU142" s="16" t="s">
        <v>82</v>
      </c>
    </row>
    <row r="143" s="1" customFormat="1" ht="22.5" customHeight="1">
      <c r="B143" s="37"/>
      <c r="C143" s="203" t="s">
        <v>218</v>
      </c>
      <c r="D143" s="203" t="s">
        <v>168</v>
      </c>
      <c r="E143" s="204" t="s">
        <v>219</v>
      </c>
      <c r="F143" s="205" t="s">
        <v>220</v>
      </c>
      <c r="G143" s="206" t="s">
        <v>221</v>
      </c>
      <c r="H143" s="207">
        <v>18.324000000000002</v>
      </c>
      <c r="I143" s="208"/>
      <c r="J143" s="209">
        <f>ROUND(I143*H143,2)</f>
        <v>0</v>
      </c>
      <c r="K143" s="205" t="s">
        <v>172</v>
      </c>
      <c r="L143" s="42"/>
      <c r="M143" s="210" t="s">
        <v>19</v>
      </c>
      <c r="N143" s="211" t="s">
        <v>43</v>
      </c>
      <c r="O143" s="78"/>
      <c r="P143" s="212">
        <f>O143*H143</f>
        <v>0</v>
      </c>
      <c r="Q143" s="212">
        <v>0</v>
      </c>
      <c r="R143" s="212">
        <f>Q143*H143</f>
        <v>0</v>
      </c>
      <c r="S143" s="212">
        <v>0</v>
      </c>
      <c r="T143" s="213">
        <f>S143*H143</f>
        <v>0</v>
      </c>
      <c r="AR143" s="16" t="s">
        <v>173</v>
      </c>
      <c r="AT143" s="16" t="s">
        <v>168</v>
      </c>
      <c r="AU143" s="16" t="s">
        <v>82</v>
      </c>
      <c r="AY143" s="16" t="s">
        <v>166</v>
      </c>
      <c r="BE143" s="214">
        <f>IF(N143="základní",J143,0)</f>
        <v>0</v>
      </c>
      <c r="BF143" s="214">
        <f>IF(N143="snížená",J143,0)</f>
        <v>0</v>
      </c>
      <c r="BG143" s="214">
        <f>IF(N143="zákl. přenesená",J143,0)</f>
        <v>0</v>
      </c>
      <c r="BH143" s="214">
        <f>IF(N143="sníž. přenesená",J143,0)</f>
        <v>0</v>
      </c>
      <c r="BI143" s="214">
        <f>IF(N143="nulová",J143,0)</f>
        <v>0</v>
      </c>
      <c r="BJ143" s="16" t="s">
        <v>80</v>
      </c>
      <c r="BK143" s="214">
        <f>ROUND(I143*H143,2)</f>
        <v>0</v>
      </c>
      <c r="BL143" s="16" t="s">
        <v>173</v>
      </c>
      <c r="BM143" s="16" t="s">
        <v>222</v>
      </c>
    </row>
    <row r="144" s="1" customFormat="1">
      <c r="B144" s="37"/>
      <c r="C144" s="38"/>
      <c r="D144" s="215" t="s">
        <v>175</v>
      </c>
      <c r="E144" s="38"/>
      <c r="F144" s="216" t="s">
        <v>223</v>
      </c>
      <c r="G144" s="38"/>
      <c r="H144" s="38"/>
      <c r="I144" s="129"/>
      <c r="J144" s="38"/>
      <c r="K144" s="38"/>
      <c r="L144" s="42"/>
      <c r="M144" s="217"/>
      <c r="N144" s="78"/>
      <c r="O144" s="78"/>
      <c r="P144" s="78"/>
      <c r="Q144" s="78"/>
      <c r="R144" s="78"/>
      <c r="S144" s="78"/>
      <c r="T144" s="79"/>
      <c r="AT144" s="16" t="s">
        <v>175</v>
      </c>
      <c r="AU144" s="16" t="s">
        <v>82</v>
      </c>
    </row>
    <row r="145" s="11" customFormat="1">
      <c r="B145" s="218"/>
      <c r="C145" s="219"/>
      <c r="D145" s="215" t="s">
        <v>177</v>
      </c>
      <c r="E145" s="220" t="s">
        <v>19</v>
      </c>
      <c r="F145" s="221" t="s">
        <v>224</v>
      </c>
      <c r="G145" s="219"/>
      <c r="H145" s="222">
        <v>18.324000000000002</v>
      </c>
      <c r="I145" s="223"/>
      <c r="J145" s="219"/>
      <c r="K145" s="219"/>
      <c r="L145" s="224"/>
      <c r="M145" s="225"/>
      <c r="N145" s="226"/>
      <c r="O145" s="226"/>
      <c r="P145" s="226"/>
      <c r="Q145" s="226"/>
      <c r="R145" s="226"/>
      <c r="S145" s="226"/>
      <c r="T145" s="227"/>
      <c r="AT145" s="228" t="s">
        <v>177</v>
      </c>
      <c r="AU145" s="228" t="s">
        <v>82</v>
      </c>
      <c r="AV145" s="11" t="s">
        <v>82</v>
      </c>
      <c r="AW145" s="11" t="s">
        <v>33</v>
      </c>
      <c r="AX145" s="11" t="s">
        <v>72</v>
      </c>
      <c r="AY145" s="228" t="s">
        <v>166</v>
      </c>
    </row>
    <row r="146" s="12" customFormat="1">
      <c r="B146" s="229"/>
      <c r="C146" s="230"/>
      <c r="D146" s="215" t="s">
        <v>177</v>
      </c>
      <c r="E146" s="231" t="s">
        <v>19</v>
      </c>
      <c r="F146" s="232" t="s">
        <v>179</v>
      </c>
      <c r="G146" s="230"/>
      <c r="H146" s="233">
        <v>18.324000000000002</v>
      </c>
      <c r="I146" s="234"/>
      <c r="J146" s="230"/>
      <c r="K146" s="230"/>
      <c r="L146" s="235"/>
      <c r="M146" s="236"/>
      <c r="N146" s="237"/>
      <c r="O146" s="237"/>
      <c r="P146" s="237"/>
      <c r="Q146" s="237"/>
      <c r="R146" s="237"/>
      <c r="S146" s="237"/>
      <c r="T146" s="238"/>
      <c r="AT146" s="239" t="s">
        <v>177</v>
      </c>
      <c r="AU146" s="239" t="s">
        <v>82</v>
      </c>
      <c r="AV146" s="12" t="s">
        <v>173</v>
      </c>
      <c r="AW146" s="12" t="s">
        <v>33</v>
      </c>
      <c r="AX146" s="12" t="s">
        <v>80</v>
      </c>
      <c r="AY146" s="239" t="s">
        <v>166</v>
      </c>
    </row>
    <row r="147" s="10" customFormat="1" ht="22.8" customHeight="1">
      <c r="B147" s="187"/>
      <c r="C147" s="188"/>
      <c r="D147" s="189" t="s">
        <v>71</v>
      </c>
      <c r="E147" s="201" t="s">
        <v>82</v>
      </c>
      <c r="F147" s="201" t="s">
        <v>225</v>
      </c>
      <c r="G147" s="188"/>
      <c r="H147" s="188"/>
      <c r="I147" s="191"/>
      <c r="J147" s="202">
        <f>BK147</f>
        <v>0</v>
      </c>
      <c r="K147" s="188"/>
      <c r="L147" s="193"/>
      <c r="M147" s="194"/>
      <c r="N147" s="195"/>
      <c r="O147" s="195"/>
      <c r="P147" s="196">
        <f>SUM(P148:P162)</f>
        <v>0</v>
      </c>
      <c r="Q147" s="195"/>
      <c r="R147" s="196">
        <f>SUM(R148:R162)</f>
        <v>17.903240519999997</v>
      </c>
      <c r="S147" s="195"/>
      <c r="T147" s="197">
        <f>SUM(T148:T162)</f>
        <v>0</v>
      </c>
      <c r="AR147" s="198" t="s">
        <v>80</v>
      </c>
      <c r="AT147" s="199" t="s">
        <v>71</v>
      </c>
      <c r="AU147" s="199" t="s">
        <v>80</v>
      </c>
      <c r="AY147" s="198" t="s">
        <v>166</v>
      </c>
      <c r="BK147" s="200">
        <f>SUM(BK148:BK162)</f>
        <v>0</v>
      </c>
    </row>
    <row r="148" s="1" customFormat="1" ht="16.5" customHeight="1">
      <c r="B148" s="37"/>
      <c r="C148" s="203" t="s">
        <v>226</v>
      </c>
      <c r="D148" s="203" t="s">
        <v>168</v>
      </c>
      <c r="E148" s="204" t="s">
        <v>227</v>
      </c>
      <c r="F148" s="205" t="s">
        <v>228</v>
      </c>
      <c r="G148" s="206" t="s">
        <v>171</v>
      </c>
      <c r="H148" s="207">
        <v>3.782</v>
      </c>
      <c r="I148" s="208"/>
      <c r="J148" s="209">
        <f>ROUND(I148*H148,2)</f>
        <v>0</v>
      </c>
      <c r="K148" s="205" t="s">
        <v>172</v>
      </c>
      <c r="L148" s="42"/>
      <c r="M148" s="210" t="s">
        <v>19</v>
      </c>
      <c r="N148" s="211" t="s">
        <v>43</v>
      </c>
      <c r="O148" s="78"/>
      <c r="P148" s="212">
        <f>O148*H148</f>
        <v>0</v>
      </c>
      <c r="Q148" s="212">
        <v>2.2563399999999998</v>
      </c>
      <c r="R148" s="212">
        <f>Q148*H148</f>
        <v>8.5334778799999995</v>
      </c>
      <c r="S148" s="212">
        <v>0</v>
      </c>
      <c r="T148" s="213">
        <f>S148*H148</f>
        <v>0</v>
      </c>
      <c r="AR148" s="16" t="s">
        <v>173</v>
      </c>
      <c r="AT148" s="16" t="s">
        <v>168</v>
      </c>
      <c r="AU148" s="16" t="s">
        <v>82</v>
      </c>
      <c r="AY148" s="16" t="s">
        <v>166</v>
      </c>
      <c r="BE148" s="214">
        <f>IF(N148="základní",J148,0)</f>
        <v>0</v>
      </c>
      <c r="BF148" s="214">
        <f>IF(N148="snížená",J148,0)</f>
        <v>0</v>
      </c>
      <c r="BG148" s="214">
        <f>IF(N148="zákl. přenesená",J148,0)</f>
        <v>0</v>
      </c>
      <c r="BH148" s="214">
        <f>IF(N148="sníž. přenesená",J148,0)</f>
        <v>0</v>
      </c>
      <c r="BI148" s="214">
        <f>IF(N148="nulová",J148,0)</f>
        <v>0</v>
      </c>
      <c r="BJ148" s="16" t="s">
        <v>80</v>
      </c>
      <c r="BK148" s="214">
        <f>ROUND(I148*H148,2)</f>
        <v>0</v>
      </c>
      <c r="BL148" s="16" t="s">
        <v>173</v>
      </c>
      <c r="BM148" s="16" t="s">
        <v>229</v>
      </c>
    </row>
    <row r="149" s="1" customFormat="1">
      <c r="B149" s="37"/>
      <c r="C149" s="38"/>
      <c r="D149" s="215" t="s">
        <v>175</v>
      </c>
      <c r="E149" s="38"/>
      <c r="F149" s="216" t="s">
        <v>230</v>
      </c>
      <c r="G149" s="38"/>
      <c r="H149" s="38"/>
      <c r="I149" s="129"/>
      <c r="J149" s="38"/>
      <c r="K149" s="38"/>
      <c r="L149" s="42"/>
      <c r="M149" s="217"/>
      <c r="N149" s="78"/>
      <c r="O149" s="78"/>
      <c r="P149" s="78"/>
      <c r="Q149" s="78"/>
      <c r="R149" s="78"/>
      <c r="S149" s="78"/>
      <c r="T149" s="79"/>
      <c r="AT149" s="16" t="s">
        <v>175</v>
      </c>
      <c r="AU149" s="16" t="s">
        <v>82</v>
      </c>
    </row>
    <row r="150" s="11" customFormat="1">
      <c r="B150" s="218"/>
      <c r="C150" s="219"/>
      <c r="D150" s="215" t="s">
        <v>177</v>
      </c>
      <c r="E150" s="220" t="s">
        <v>19</v>
      </c>
      <c r="F150" s="221" t="s">
        <v>231</v>
      </c>
      <c r="G150" s="219"/>
      <c r="H150" s="222">
        <v>3.3090000000000002</v>
      </c>
      <c r="I150" s="223"/>
      <c r="J150" s="219"/>
      <c r="K150" s="219"/>
      <c r="L150" s="224"/>
      <c r="M150" s="225"/>
      <c r="N150" s="226"/>
      <c r="O150" s="226"/>
      <c r="P150" s="226"/>
      <c r="Q150" s="226"/>
      <c r="R150" s="226"/>
      <c r="S150" s="226"/>
      <c r="T150" s="227"/>
      <c r="AT150" s="228" t="s">
        <v>177</v>
      </c>
      <c r="AU150" s="228" t="s">
        <v>82</v>
      </c>
      <c r="AV150" s="11" t="s">
        <v>82</v>
      </c>
      <c r="AW150" s="11" t="s">
        <v>33</v>
      </c>
      <c r="AX150" s="11" t="s">
        <v>72</v>
      </c>
      <c r="AY150" s="228" t="s">
        <v>166</v>
      </c>
    </row>
    <row r="151" s="11" customFormat="1">
      <c r="B151" s="218"/>
      <c r="C151" s="219"/>
      <c r="D151" s="215" t="s">
        <v>177</v>
      </c>
      <c r="E151" s="220" t="s">
        <v>19</v>
      </c>
      <c r="F151" s="221" t="s">
        <v>232</v>
      </c>
      <c r="G151" s="219"/>
      <c r="H151" s="222">
        <v>0.47299999999999998</v>
      </c>
      <c r="I151" s="223"/>
      <c r="J151" s="219"/>
      <c r="K151" s="219"/>
      <c r="L151" s="224"/>
      <c r="M151" s="225"/>
      <c r="N151" s="226"/>
      <c r="O151" s="226"/>
      <c r="P151" s="226"/>
      <c r="Q151" s="226"/>
      <c r="R151" s="226"/>
      <c r="S151" s="226"/>
      <c r="T151" s="227"/>
      <c r="AT151" s="228" t="s">
        <v>177</v>
      </c>
      <c r="AU151" s="228" t="s">
        <v>82</v>
      </c>
      <c r="AV151" s="11" t="s">
        <v>82</v>
      </c>
      <c r="AW151" s="11" t="s">
        <v>33</v>
      </c>
      <c r="AX151" s="11" t="s">
        <v>72</v>
      </c>
      <c r="AY151" s="228" t="s">
        <v>166</v>
      </c>
    </row>
    <row r="152" s="12" customFormat="1">
      <c r="B152" s="229"/>
      <c r="C152" s="230"/>
      <c r="D152" s="215" t="s">
        <v>177</v>
      </c>
      <c r="E152" s="231" t="s">
        <v>19</v>
      </c>
      <c r="F152" s="232" t="s">
        <v>179</v>
      </c>
      <c r="G152" s="230"/>
      <c r="H152" s="233">
        <v>3.782</v>
      </c>
      <c r="I152" s="234"/>
      <c r="J152" s="230"/>
      <c r="K152" s="230"/>
      <c r="L152" s="235"/>
      <c r="M152" s="236"/>
      <c r="N152" s="237"/>
      <c r="O152" s="237"/>
      <c r="P152" s="237"/>
      <c r="Q152" s="237"/>
      <c r="R152" s="237"/>
      <c r="S152" s="237"/>
      <c r="T152" s="238"/>
      <c r="AT152" s="239" t="s">
        <v>177</v>
      </c>
      <c r="AU152" s="239" t="s">
        <v>82</v>
      </c>
      <c r="AV152" s="12" t="s">
        <v>173</v>
      </c>
      <c r="AW152" s="12" t="s">
        <v>33</v>
      </c>
      <c r="AX152" s="12" t="s">
        <v>80</v>
      </c>
      <c r="AY152" s="239" t="s">
        <v>166</v>
      </c>
    </row>
    <row r="153" s="1" customFormat="1" ht="16.5" customHeight="1">
      <c r="B153" s="37"/>
      <c r="C153" s="203" t="s">
        <v>233</v>
      </c>
      <c r="D153" s="203" t="s">
        <v>168</v>
      </c>
      <c r="E153" s="204" t="s">
        <v>234</v>
      </c>
      <c r="F153" s="205" t="s">
        <v>235</v>
      </c>
      <c r="G153" s="206" t="s">
        <v>221</v>
      </c>
      <c r="H153" s="207">
        <v>0.11600000000000001</v>
      </c>
      <c r="I153" s="208"/>
      <c r="J153" s="209">
        <f>ROUND(I153*H153,2)</f>
        <v>0</v>
      </c>
      <c r="K153" s="205" t="s">
        <v>172</v>
      </c>
      <c r="L153" s="42"/>
      <c r="M153" s="210" t="s">
        <v>19</v>
      </c>
      <c r="N153" s="211" t="s">
        <v>43</v>
      </c>
      <c r="O153" s="78"/>
      <c r="P153" s="212">
        <f>O153*H153</f>
        <v>0</v>
      </c>
      <c r="Q153" s="212">
        <v>1.06277</v>
      </c>
      <c r="R153" s="212">
        <f>Q153*H153</f>
        <v>0.12328132</v>
      </c>
      <c r="S153" s="212">
        <v>0</v>
      </c>
      <c r="T153" s="213">
        <f>S153*H153</f>
        <v>0</v>
      </c>
      <c r="AR153" s="16" t="s">
        <v>173</v>
      </c>
      <c r="AT153" s="16" t="s">
        <v>168</v>
      </c>
      <c r="AU153" s="16" t="s">
        <v>82</v>
      </c>
      <c r="AY153" s="16" t="s">
        <v>166</v>
      </c>
      <c r="BE153" s="214">
        <f>IF(N153="základní",J153,0)</f>
        <v>0</v>
      </c>
      <c r="BF153" s="214">
        <f>IF(N153="snížená",J153,0)</f>
        <v>0</v>
      </c>
      <c r="BG153" s="214">
        <f>IF(N153="zákl. přenesená",J153,0)</f>
        <v>0</v>
      </c>
      <c r="BH153" s="214">
        <f>IF(N153="sníž. přenesená",J153,0)</f>
        <v>0</v>
      </c>
      <c r="BI153" s="214">
        <f>IF(N153="nulová",J153,0)</f>
        <v>0</v>
      </c>
      <c r="BJ153" s="16" t="s">
        <v>80</v>
      </c>
      <c r="BK153" s="214">
        <f>ROUND(I153*H153,2)</f>
        <v>0</v>
      </c>
      <c r="BL153" s="16" t="s">
        <v>173</v>
      </c>
      <c r="BM153" s="16" t="s">
        <v>236</v>
      </c>
    </row>
    <row r="154" s="1" customFormat="1">
      <c r="B154" s="37"/>
      <c r="C154" s="38"/>
      <c r="D154" s="215" t="s">
        <v>175</v>
      </c>
      <c r="E154" s="38"/>
      <c r="F154" s="216" t="s">
        <v>237</v>
      </c>
      <c r="G154" s="38"/>
      <c r="H154" s="38"/>
      <c r="I154" s="129"/>
      <c r="J154" s="38"/>
      <c r="K154" s="38"/>
      <c r="L154" s="42"/>
      <c r="M154" s="217"/>
      <c r="N154" s="78"/>
      <c r="O154" s="78"/>
      <c r="P154" s="78"/>
      <c r="Q154" s="78"/>
      <c r="R154" s="78"/>
      <c r="S154" s="78"/>
      <c r="T154" s="79"/>
      <c r="AT154" s="16" t="s">
        <v>175</v>
      </c>
      <c r="AU154" s="16" t="s">
        <v>82</v>
      </c>
    </row>
    <row r="155" s="11" customFormat="1">
      <c r="B155" s="218"/>
      <c r="C155" s="219"/>
      <c r="D155" s="215" t="s">
        <v>177</v>
      </c>
      <c r="E155" s="220" t="s">
        <v>19</v>
      </c>
      <c r="F155" s="221" t="s">
        <v>238</v>
      </c>
      <c r="G155" s="219"/>
      <c r="H155" s="222">
        <v>0.11600000000000001</v>
      </c>
      <c r="I155" s="223"/>
      <c r="J155" s="219"/>
      <c r="K155" s="219"/>
      <c r="L155" s="224"/>
      <c r="M155" s="225"/>
      <c r="N155" s="226"/>
      <c r="O155" s="226"/>
      <c r="P155" s="226"/>
      <c r="Q155" s="226"/>
      <c r="R155" s="226"/>
      <c r="S155" s="226"/>
      <c r="T155" s="227"/>
      <c r="AT155" s="228" t="s">
        <v>177</v>
      </c>
      <c r="AU155" s="228" t="s">
        <v>82</v>
      </c>
      <c r="AV155" s="11" t="s">
        <v>82</v>
      </c>
      <c r="AW155" s="11" t="s">
        <v>33</v>
      </c>
      <c r="AX155" s="11" t="s">
        <v>72</v>
      </c>
      <c r="AY155" s="228" t="s">
        <v>166</v>
      </c>
    </row>
    <row r="156" s="12" customFormat="1">
      <c r="B156" s="229"/>
      <c r="C156" s="230"/>
      <c r="D156" s="215" t="s">
        <v>177</v>
      </c>
      <c r="E156" s="231" t="s">
        <v>19</v>
      </c>
      <c r="F156" s="232" t="s">
        <v>179</v>
      </c>
      <c r="G156" s="230"/>
      <c r="H156" s="233">
        <v>0.11600000000000001</v>
      </c>
      <c r="I156" s="234"/>
      <c r="J156" s="230"/>
      <c r="K156" s="230"/>
      <c r="L156" s="235"/>
      <c r="M156" s="236"/>
      <c r="N156" s="237"/>
      <c r="O156" s="237"/>
      <c r="P156" s="237"/>
      <c r="Q156" s="237"/>
      <c r="R156" s="237"/>
      <c r="S156" s="237"/>
      <c r="T156" s="238"/>
      <c r="AT156" s="239" t="s">
        <v>177</v>
      </c>
      <c r="AU156" s="239" t="s">
        <v>82</v>
      </c>
      <c r="AV156" s="12" t="s">
        <v>173</v>
      </c>
      <c r="AW156" s="12" t="s">
        <v>33</v>
      </c>
      <c r="AX156" s="12" t="s">
        <v>80</v>
      </c>
      <c r="AY156" s="239" t="s">
        <v>166</v>
      </c>
    </row>
    <row r="157" s="1" customFormat="1" ht="16.5" customHeight="1">
      <c r="B157" s="37"/>
      <c r="C157" s="203" t="s">
        <v>239</v>
      </c>
      <c r="D157" s="203" t="s">
        <v>168</v>
      </c>
      <c r="E157" s="204" t="s">
        <v>240</v>
      </c>
      <c r="F157" s="205" t="s">
        <v>241</v>
      </c>
      <c r="G157" s="206" t="s">
        <v>171</v>
      </c>
      <c r="H157" s="207">
        <v>4.0979999999999999</v>
      </c>
      <c r="I157" s="208"/>
      <c r="J157" s="209">
        <f>ROUND(I157*H157,2)</f>
        <v>0</v>
      </c>
      <c r="K157" s="205" t="s">
        <v>172</v>
      </c>
      <c r="L157" s="42"/>
      <c r="M157" s="210" t="s">
        <v>19</v>
      </c>
      <c r="N157" s="211" t="s">
        <v>43</v>
      </c>
      <c r="O157" s="78"/>
      <c r="P157" s="212">
        <f>O157*H157</f>
        <v>0</v>
      </c>
      <c r="Q157" s="212">
        <v>2.2563399999999998</v>
      </c>
      <c r="R157" s="212">
        <f>Q157*H157</f>
        <v>9.2464813199999991</v>
      </c>
      <c r="S157" s="212">
        <v>0</v>
      </c>
      <c r="T157" s="213">
        <f>S157*H157</f>
        <v>0</v>
      </c>
      <c r="AR157" s="16" t="s">
        <v>173</v>
      </c>
      <c r="AT157" s="16" t="s">
        <v>168</v>
      </c>
      <c r="AU157" s="16" t="s">
        <v>82</v>
      </c>
      <c r="AY157" s="16" t="s">
        <v>166</v>
      </c>
      <c r="BE157" s="214">
        <f>IF(N157="základní",J157,0)</f>
        <v>0</v>
      </c>
      <c r="BF157" s="214">
        <f>IF(N157="snížená",J157,0)</f>
        <v>0</v>
      </c>
      <c r="BG157" s="214">
        <f>IF(N157="zákl. přenesená",J157,0)</f>
        <v>0</v>
      </c>
      <c r="BH157" s="214">
        <f>IF(N157="sníž. přenesená",J157,0)</f>
        <v>0</v>
      </c>
      <c r="BI157" s="214">
        <f>IF(N157="nulová",J157,0)</f>
        <v>0</v>
      </c>
      <c r="BJ157" s="16" t="s">
        <v>80</v>
      </c>
      <c r="BK157" s="214">
        <f>ROUND(I157*H157,2)</f>
        <v>0</v>
      </c>
      <c r="BL157" s="16" t="s">
        <v>173</v>
      </c>
      <c r="BM157" s="16" t="s">
        <v>242</v>
      </c>
    </row>
    <row r="158" s="1" customFormat="1">
      <c r="B158" s="37"/>
      <c r="C158" s="38"/>
      <c r="D158" s="215" t="s">
        <v>175</v>
      </c>
      <c r="E158" s="38"/>
      <c r="F158" s="216" t="s">
        <v>243</v>
      </c>
      <c r="G158" s="38"/>
      <c r="H158" s="38"/>
      <c r="I158" s="129"/>
      <c r="J158" s="38"/>
      <c r="K158" s="38"/>
      <c r="L158" s="42"/>
      <c r="M158" s="217"/>
      <c r="N158" s="78"/>
      <c r="O158" s="78"/>
      <c r="P158" s="78"/>
      <c r="Q158" s="78"/>
      <c r="R158" s="78"/>
      <c r="S158" s="78"/>
      <c r="T158" s="79"/>
      <c r="AT158" s="16" t="s">
        <v>175</v>
      </c>
      <c r="AU158" s="16" t="s">
        <v>82</v>
      </c>
    </row>
    <row r="159" s="11" customFormat="1">
      <c r="B159" s="218"/>
      <c r="C159" s="219"/>
      <c r="D159" s="215" t="s">
        <v>177</v>
      </c>
      <c r="E159" s="220" t="s">
        <v>19</v>
      </c>
      <c r="F159" s="221" t="s">
        <v>244</v>
      </c>
      <c r="G159" s="219"/>
      <c r="H159" s="222">
        <v>3.4009999999999998</v>
      </c>
      <c r="I159" s="223"/>
      <c r="J159" s="219"/>
      <c r="K159" s="219"/>
      <c r="L159" s="224"/>
      <c r="M159" s="225"/>
      <c r="N159" s="226"/>
      <c r="O159" s="226"/>
      <c r="P159" s="226"/>
      <c r="Q159" s="226"/>
      <c r="R159" s="226"/>
      <c r="S159" s="226"/>
      <c r="T159" s="227"/>
      <c r="AT159" s="228" t="s">
        <v>177</v>
      </c>
      <c r="AU159" s="228" t="s">
        <v>82</v>
      </c>
      <c r="AV159" s="11" t="s">
        <v>82</v>
      </c>
      <c r="AW159" s="11" t="s">
        <v>33</v>
      </c>
      <c r="AX159" s="11" t="s">
        <v>72</v>
      </c>
      <c r="AY159" s="228" t="s">
        <v>166</v>
      </c>
    </row>
    <row r="160" s="11" customFormat="1">
      <c r="B160" s="218"/>
      <c r="C160" s="219"/>
      <c r="D160" s="215" t="s">
        <v>177</v>
      </c>
      <c r="E160" s="220" t="s">
        <v>19</v>
      </c>
      <c r="F160" s="221" t="s">
        <v>245</v>
      </c>
      <c r="G160" s="219"/>
      <c r="H160" s="222">
        <v>0.56899999999999995</v>
      </c>
      <c r="I160" s="223"/>
      <c r="J160" s="219"/>
      <c r="K160" s="219"/>
      <c r="L160" s="224"/>
      <c r="M160" s="225"/>
      <c r="N160" s="226"/>
      <c r="O160" s="226"/>
      <c r="P160" s="226"/>
      <c r="Q160" s="226"/>
      <c r="R160" s="226"/>
      <c r="S160" s="226"/>
      <c r="T160" s="227"/>
      <c r="AT160" s="228" t="s">
        <v>177</v>
      </c>
      <c r="AU160" s="228" t="s">
        <v>82</v>
      </c>
      <c r="AV160" s="11" t="s">
        <v>82</v>
      </c>
      <c r="AW160" s="11" t="s">
        <v>33</v>
      </c>
      <c r="AX160" s="11" t="s">
        <v>72</v>
      </c>
      <c r="AY160" s="228" t="s">
        <v>166</v>
      </c>
    </row>
    <row r="161" s="11" customFormat="1">
      <c r="B161" s="218"/>
      <c r="C161" s="219"/>
      <c r="D161" s="215" t="s">
        <v>177</v>
      </c>
      <c r="E161" s="220" t="s">
        <v>19</v>
      </c>
      <c r="F161" s="221" t="s">
        <v>246</v>
      </c>
      <c r="G161" s="219"/>
      <c r="H161" s="222">
        <v>0.128</v>
      </c>
      <c r="I161" s="223"/>
      <c r="J161" s="219"/>
      <c r="K161" s="219"/>
      <c r="L161" s="224"/>
      <c r="M161" s="225"/>
      <c r="N161" s="226"/>
      <c r="O161" s="226"/>
      <c r="P161" s="226"/>
      <c r="Q161" s="226"/>
      <c r="R161" s="226"/>
      <c r="S161" s="226"/>
      <c r="T161" s="227"/>
      <c r="AT161" s="228" t="s">
        <v>177</v>
      </c>
      <c r="AU161" s="228" t="s">
        <v>82</v>
      </c>
      <c r="AV161" s="11" t="s">
        <v>82</v>
      </c>
      <c r="AW161" s="11" t="s">
        <v>33</v>
      </c>
      <c r="AX161" s="11" t="s">
        <v>72</v>
      </c>
      <c r="AY161" s="228" t="s">
        <v>166</v>
      </c>
    </row>
    <row r="162" s="12" customFormat="1">
      <c r="B162" s="229"/>
      <c r="C162" s="230"/>
      <c r="D162" s="215" t="s">
        <v>177</v>
      </c>
      <c r="E162" s="231" t="s">
        <v>19</v>
      </c>
      <c r="F162" s="232" t="s">
        <v>179</v>
      </c>
      <c r="G162" s="230"/>
      <c r="H162" s="233">
        <v>4.0979999999999999</v>
      </c>
      <c r="I162" s="234"/>
      <c r="J162" s="230"/>
      <c r="K162" s="230"/>
      <c r="L162" s="235"/>
      <c r="M162" s="236"/>
      <c r="N162" s="237"/>
      <c r="O162" s="237"/>
      <c r="P162" s="237"/>
      <c r="Q162" s="237"/>
      <c r="R162" s="237"/>
      <c r="S162" s="237"/>
      <c r="T162" s="238"/>
      <c r="AT162" s="239" t="s">
        <v>177</v>
      </c>
      <c r="AU162" s="239" t="s">
        <v>82</v>
      </c>
      <c r="AV162" s="12" t="s">
        <v>173</v>
      </c>
      <c r="AW162" s="12" t="s">
        <v>33</v>
      </c>
      <c r="AX162" s="12" t="s">
        <v>80</v>
      </c>
      <c r="AY162" s="239" t="s">
        <v>166</v>
      </c>
    </row>
    <row r="163" s="10" customFormat="1" ht="22.8" customHeight="1">
      <c r="B163" s="187"/>
      <c r="C163" s="188"/>
      <c r="D163" s="189" t="s">
        <v>71</v>
      </c>
      <c r="E163" s="201" t="s">
        <v>186</v>
      </c>
      <c r="F163" s="201" t="s">
        <v>247</v>
      </c>
      <c r="G163" s="188"/>
      <c r="H163" s="188"/>
      <c r="I163" s="191"/>
      <c r="J163" s="202">
        <f>BK163</f>
        <v>0</v>
      </c>
      <c r="K163" s="188"/>
      <c r="L163" s="193"/>
      <c r="M163" s="194"/>
      <c r="N163" s="195"/>
      <c r="O163" s="195"/>
      <c r="P163" s="196">
        <f>SUM(P164:P304)</f>
        <v>0</v>
      </c>
      <c r="Q163" s="195"/>
      <c r="R163" s="196">
        <f>SUM(R164:R304)</f>
        <v>71.970394079999991</v>
      </c>
      <c r="S163" s="195"/>
      <c r="T163" s="197">
        <f>SUM(T164:T304)</f>
        <v>0</v>
      </c>
      <c r="AR163" s="198" t="s">
        <v>80</v>
      </c>
      <c r="AT163" s="199" t="s">
        <v>71</v>
      </c>
      <c r="AU163" s="199" t="s">
        <v>80</v>
      </c>
      <c r="AY163" s="198" t="s">
        <v>166</v>
      </c>
      <c r="BK163" s="200">
        <f>SUM(BK164:BK304)</f>
        <v>0</v>
      </c>
    </row>
    <row r="164" s="1" customFormat="1" ht="16.5" customHeight="1">
      <c r="B164" s="37"/>
      <c r="C164" s="203" t="s">
        <v>248</v>
      </c>
      <c r="D164" s="203" t="s">
        <v>168</v>
      </c>
      <c r="E164" s="204" t="s">
        <v>249</v>
      </c>
      <c r="F164" s="205" t="s">
        <v>250</v>
      </c>
      <c r="G164" s="206" t="s">
        <v>251</v>
      </c>
      <c r="H164" s="207">
        <v>14</v>
      </c>
      <c r="I164" s="208"/>
      <c r="J164" s="209">
        <f>ROUND(I164*H164,2)</f>
        <v>0</v>
      </c>
      <c r="K164" s="205" t="s">
        <v>172</v>
      </c>
      <c r="L164" s="42"/>
      <c r="M164" s="210" t="s">
        <v>19</v>
      </c>
      <c r="N164" s="211" t="s">
        <v>43</v>
      </c>
      <c r="O164" s="78"/>
      <c r="P164" s="212">
        <f>O164*H164</f>
        <v>0</v>
      </c>
      <c r="Q164" s="212">
        <v>0.048430000000000001</v>
      </c>
      <c r="R164" s="212">
        <f>Q164*H164</f>
        <v>0.67802000000000007</v>
      </c>
      <c r="S164" s="212">
        <v>0</v>
      </c>
      <c r="T164" s="213">
        <f>S164*H164</f>
        <v>0</v>
      </c>
      <c r="AR164" s="16" t="s">
        <v>173</v>
      </c>
      <c r="AT164" s="16" t="s">
        <v>168</v>
      </c>
      <c r="AU164" s="16" t="s">
        <v>82</v>
      </c>
      <c r="AY164" s="16" t="s">
        <v>166</v>
      </c>
      <c r="BE164" s="214">
        <f>IF(N164="základní",J164,0)</f>
        <v>0</v>
      </c>
      <c r="BF164" s="214">
        <f>IF(N164="snížená",J164,0)</f>
        <v>0</v>
      </c>
      <c r="BG164" s="214">
        <f>IF(N164="zákl. přenesená",J164,0)</f>
        <v>0</v>
      </c>
      <c r="BH164" s="214">
        <f>IF(N164="sníž. přenesená",J164,0)</f>
        <v>0</v>
      </c>
      <c r="BI164" s="214">
        <f>IF(N164="nulová",J164,0)</f>
        <v>0</v>
      </c>
      <c r="BJ164" s="16" t="s">
        <v>80</v>
      </c>
      <c r="BK164" s="214">
        <f>ROUND(I164*H164,2)</f>
        <v>0</v>
      </c>
      <c r="BL164" s="16" t="s">
        <v>173</v>
      </c>
      <c r="BM164" s="16" t="s">
        <v>252</v>
      </c>
    </row>
    <row r="165" s="11" customFormat="1">
      <c r="B165" s="218"/>
      <c r="C165" s="219"/>
      <c r="D165" s="215" t="s">
        <v>177</v>
      </c>
      <c r="E165" s="220" t="s">
        <v>19</v>
      </c>
      <c r="F165" s="221" t="s">
        <v>253</v>
      </c>
      <c r="G165" s="219"/>
      <c r="H165" s="222">
        <v>12</v>
      </c>
      <c r="I165" s="223"/>
      <c r="J165" s="219"/>
      <c r="K165" s="219"/>
      <c r="L165" s="224"/>
      <c r="M165" s="225"/>
      <c r="N165" s="226"/>
      <c r="O165" s="226"/>
      <c r="P165" s="226"/>
      <c r="Q165" s="226"/>
      <c r="R165" s="226"/>
      <c r="S165" s="226"/>
      <c r="T165" s="227"/>
      <c r="AT165" s="228" t="s">
        <v>177</v>
      </c>
      <c r="AU165" s="228" t="s">
        <v>82</v>
      </c>
      <c r="AV165" s="11" t="s">
        <v>82</v>
      </c>
      <c r="AW165" s="11" t="s">
        <v>33</v>
      </c>
      <c r="AX165" s="11" t="s">
        <v>72</v>
      </c>
      <c r="AY165" s="228" t="s">
        <v>166</v>
      </c>
    </row>
    <row r="166" s="11" customFormat="1">
      <c r="B166" s="218"/>
      <c r="C166" s="219"/>
      <c r="D166" s="215" t="s">
        <v>177</v>
      </c>
      <c r="E166" s="220" t="s">
        <v>19</v>
      </c>
      <c r="F166" s="221" t="s">
        <v>82</v>
      </c>
      <c r="G166" s="219"/>
      <c r="H166" s="222">
        <v>2</v>
      </c>
      <c r="I166" s="223"/>
      <c r="J166" s="219"/>
      <c r="K166" s="219"/>
      <c r="L166" s="224"/>
      <c r="M166" s="225"/>
      <c r="N166" s="226"/>
      <c r="O166" s="226"/>
      <c r="P166" s="226"/>
      <c r="Q166" s="226"/>
      <c r="R166" s="226"/>
      <c r="S166" s="226"/>
      <c r="T166" s="227"/>
      <c r="AT166" s="228" t="s">
        <v>177</v>
      </c>
      <c r="AU166" s="228" t="s">
        <v>82</v>
      </c>
      <c r="AV166" s="11" t="s">
        <v>82</v>
      </c>
      <c r="AW166" s="11" t="s">
        <v>33</v>
      </c>
      <c r="AX166" s="11" t="s">
        <v>72</v>
      </c>
      <c r="AY166" s="228" t="s">
        <v>166</v>
      </c>
    </row>
    <row r="167" s="13" customFormat="1">
      <c r="B167" s="240"/>
      <c r="C167" s="241"/>
      <c r="D167" s="215" t="s">
        <v>177</v>
      </c>
      <c r="E167" s="242" t="s">
        <v>19</v>
      </c>
      <c r="F167" s="243" t="s">
        <v>254</v>
      </c>
      <c r="G167" s="241"/>
      <c r="H167" s="242" t="s">
        <v>19</v>
      </c>
      <c r="I167" s="244"/>
      <c r="J167" s="241"/>
      <c r="K167" s="241"/>
      <c r="L167" s="245"/>
      <c r="M167" s="246"/>
      <c r="N167" s="247"/>
      <c r="O167" s="247"/>
      <c r="P167" s="247"/>
      <c r="Q167" s="247"/>
      <c r="R167" s="247"/>
      <c r="S167" s="247"/>
      <c r="T167" s="248"/>
      <c r="AT167" s="249" t="s">
        <v>177</v>
      </c>
      <c r="AU167" s="249" t="s">
        <v>82</v>
      </c>
      <c r="AV167" s="13" t="s">
        <v>80</v>
      </c>
      <c r="AW167" s="13" t="s">
        <v>33</v>
      </c>
      <c r="AX167" s="13" t="s">
        <v>72</v>
      </c>
      <c r="AY167" s="249" t="s">
        <v>166</v>
      </c>
    </row>
    <row r="168" s="12" customFormat="1">
      <c r="B168" s="229"/>
      <c r="C168" s="230"/>
      <c r="D168" s="215" t="s">
        <v>177</v>
      </c>
      <c r="E168" s="231" t="s">
        <v>19</v>
      </c>
      <c r="F168" s="232" t="s">
        <v>179</v>
      </c>
      <c r="G168" s="230"/>
      <c r="H168" s="233">
        <v>14</v>
      </c>
      <c r="I168" s="234"/>
      <c r="J168" s="230"/>
      <c r="K168" s="230"/>
      <c r="L168" s="235"/>
      <c r="M168" s="236"/>
      <c r="N168" s="237"/>
      <c r="O168" s="237"/>
      <c r="P168" s="237"/>
      <c r="Q168" s="237"/>
      <c r="R168" s="237"/>
      <c r="S168" s="237"/>
      <c r="T168" s="238"/>
      <c r="AT168" s="239" t="s">
        <v>177</v>
      </c>
      <c r="AU168" s="239" t="s">
        <v>82</v>
      </c>
      <c r="AV168" s="12" t="s">
        <v>173</v>
      </c>
      <c r="AW168" s="12" t="s">
        <v>33</v>
      </c>
      <c r="AX168" s="12" t="s">
        <v>80</v>
      </c>
      <c r="AY168" s="239" t="s">
        <v>166</v>
      </c>
    </row>
    <row r="169" s="1" customFormat="1" ht="16.5" customHeight="1">
      <c r="B169" s="37"/>
      <c r="C169" s="203" t="s">
        <v>255</v>
      </c>
      <c r="D169" s="203" t="s">
        <v>168</v>
      </c>
      <c r="E169" s="204" t="s">
        <v>256</v>
      </c>
      <c r="F169" s="205" t="s">
        <v>257</v>
      </c>
      <c r="G169" s="206" t="s">
        <v>251</v>
      </c>
      <c r="H169" s="207">
        <v>4</v>
      </c>
      <c r="I169" s="208"/>
      <c r="J169" s="209">
        <f>ROUND(I169*H169,2)</f>
        <v>0</v>
      </c>
      <c r="K169" s="205" t="s">
        <v>172</v>
      </c>
      <c r="L169" s="42"/>
      <c r="M169" s="210" t="s">
        <v>19</v>
      </c>
      <c r="N169" s="211" t="s">
        <v>43</v>
      </c>
      <c r="O169" s="78"/>
      <c r="P169" s="212">
        <f>O169*H169</f>
        <v>0</v>
      </c>
      <c r="Q169" s="212">
        <v>0.12021</v>
      </c>
      <c r="R169" s="212">
        <f>Q169*H169</f>
        <v>0.48083999999999999</v>
      </c>
      <c r="S169" s="212">
        <v>0</v>
      </c>
      <c r="T169" s="213">
        <f>S169*H169</f>
        <v>0</v>
      </c>
      <c r="AR169" s="16" t="s">
        <v>173</v>
      </c>
      <c r="AT169" s="16" t="s">
        <v>168</v>
      </c>
      <c r="AU169" s="16" t="s">
        <v>82</v>
      </c>
      <c r="AY169" s="16" t="s">
        <v>166</v>
      </c>
      <c r="BE169" s="214">
        <f>IF(N169="základní",J169,0)</f>
        <v>0</v>
      </c>
      <c r="BF169" s="214">
        <f>IF(N169="snížená",J169,0)</f>
        <v>0</v>
      </c>
      <c r="BG169" s="214">
        <f>IF(N169="zákl. přenesená",J169,0)</f>
        <v>0</v>
      </c>
      <c r="BH169" s="214">
        <f>IF(N169="sníž. přenesená",J169,0)</f>
        <v>0</v>
      </c>
      <c r="BI169" s="214">
        <f>IF(N169="nulová",J169,0)</f>
        <v>0</v>
      </c>
      <c r="BJ169" s="16" t="s">
        <v>80</v>
      </c>
      <c r="BK169" s="214">
        <f>ROUND(I169*H169,2)</f>
        <v>0</v>
      </c>
      <c r="BL169" s="16" t="s">
        <v>173</v>
      </c>
      <c r="BM169" s="16" t="s">
        <v>258</v>
      </c>
    </row>
    <row r="170" s="11" customFormat="1">
      <c r="B170" s="218"/>
      <c r="C170" s="219"/>
      <c r="D170" s="215" t="s">
        <v>177</v>
      </c>
      <c r="E170" s="220" t="s">
        <v>19</v>
      </c>
      <c r="F170" s="221" t="s">
        <v>173</v>
      </c>
      <c r="G170" s="219"/>
      <c r="H170" s="222">
        <v>4</v>
      </c>
      <c r="I170" s="223"/>
      <c r="J170" s="219"/>
      <c r="K170" s="219"/>
      <c r="L170" s="224"/>
      <c r="M170" s="225"/>
      <c r="N170" s="226"/>
      <c r="O170" s="226"/>
      <c r="P170" s="226"/>
      <c r="Q170" s="226"/>
      <c r="R170" s="226"/>
      <c r="S170" s="226"/>
      <c r="T170" s="227"/>
      <c r="AT170" s="228" t="s">
        <v>177</v>
      </c>
      <c r="AU170" s="228" t="s">
        <v>82</v>
      </c>
      <c r="AV170" s="11" t="s">
        <v>82</v>
      </c>
      <c r="AW170" s="11" t="s">
        <v>33</v>
      </c>
      <c r="AX170" s="11" t="s">
        <v>72</v>
      </c>
      <c r="AY170" s="228" t="s">
        <v>166</v>
      </c>
    </row>
    <row r="171" s="13" customFormat="1">
      <c r="B171" s="240"/>
      <c r="C171" s="241"/>
      <c r="D171" s="215" t="s">
        <v>177</v>
      </c>
      <c r="E171" s="242" t="s">
        <v>19</v>
      </c>
      <c r="F171" s="243" t="s">
        <v>254</v>
      </c>
      <c r="G171" s="241"/>
      <c r="H171" s="242" t="s">
        <v>19</v>
      </c>
      <c r="I171" s="244"/>
      <c r="J171" s="241"/>
      <c r="K171" s="241"/>
      <c r="L171" s="245"/>
      <c r="M171" s="246"/>
      <c r="N171" s="247"/>
      <c r="O171" s="247"/>
      <c r="P171" s="247"/>
      <c r="Q171" s="247"/>
      <c r="R171" s="247"/>
      <c r="S171" s="247"/>
      <c r="T171" s="248"/>
      <c r="AT171" s="249" t="s">
        <v>177</v>
      </c>
      <c r="AU171" s="249" t="s">
        <v>82</v>
      </c>
      <c r="AV171" s="13" t="s">
        <v>80</v>
      </c>
      <c r="AW171" s="13" t="s">
        <v>33</v>
      </c>
      <c r="AX171" s="13" t="s">
        <v>72</v>
      </c>
      <c r="AY171" s="249" t="s">
        <v>166</v>
      </c>
    </row>
    <row r="172" s="12" customFormat="1">
      <c r="B172" s="229"/>
      <c r="C172" s="230"/>
      <c r="D172" s="215" t="s">
        <v>177</v>
      </c>
      <c r="E172" s="231" t="s">
        <v>19</v>
      </c>
      <c r="F172" s="232" t="s">
        <v>179</v>
      </c>
      <c r="G172" s="230"/>
      <c r="H172" s="233">
        <v>4</v>
      </c>
      <c r="I172" s="234"/>
      <c r="J172" s="230"/>
      <c r="K172" s="230"/>
      <c r="L172" s="235"/>
      <c r="M172" s="236"/>
      <c r="N172" s="237"/>
      <c r="O172" s="237"/>
      <c r="P172" s="237"/>
      <c r="Q172" s="237"/>
      <c r="R172" s="237"/>
      <c r="S172" s="237"/>
      <c r="T172" s="238"/>
      <c r="AT172" s="239" t="s">
        <v>177</v>
      </c>
      <c r="AU172" s="239" t="s">
        <v>82</v>
      </c>
      <c r="AV172" s="12" t="s">
        <v>173</v>
      </c>
      <c r="AW172" s="12" t="s">
        <v>33</v>
      </c>
      <c r="AX172" s="12" t="s">
        <v>80</v>
      </c>
      <c r="AY172" s="239" t="s">
        <v>166</v>
      </c>
    </row>
    <row r="173" s="1" customFormat="1" ht="16.5" customHeight="1">
      <c r="B173" s="37"/>
      <c r="C173" s="203" t="s">
        <v>8</v>
      </c>
      <c r="D173" s="203" t="s">
        <v>168</v>
      </c>
      <c r="E173" s="204" t="s">
        <v>259</v>
      </c>
      <c r="F173" s="205" t="s">
        <v>260</v>
      </c>
      <c r="G173" s="206" t="s">
        <v>171</v>
      </c>
      <c r="H173" s="207">
        <v>1.1699999999999999</v>
      </c>
      <c r="I173" s="208"/>
      <c r="J173" s="209">
        <f>ROUND(I173*H173,2)</f>
        <v>0</v>
      </c>
      <c r="K173" s="205" t="s">
        <v>172</v>
      </c>
      <c r="L173" s="42"/>
      <c r="M173" s="210" t="s">
        <v>19</v>
      </c>
      <c r="N173" s="211" t="s">
        <v>43</v>
      </c>
      <c r="O173" s="78"/>
      <c r="P173" s="212">
        <f>O173*H173</f>
        <v>0</v>
      </c>
      <c r="Q173" s="212">
        <v>1.8775</v>
      </c>
      <c r="R173" s="212">
        <f>Q173*H173</f>
        <v>2.1966749999999999</v>
      </c>
      <c r="S173" s="212">
        <v>0</v>
      </c>
      <c r="T173" s="213">
        <f>S173*H173</f>
        <v>0</v>
      </c>
      <c r="AR173" s="16" t="s">
        <v>173</v>
      </c>
      <c r="AT173" s="16" t="s">
        <v>168</v>
      </c>
      <c r="AU173" s="16" t="s">
        <v>82</v>
      </c>
      <c r="AY173" s="16" t="s">
        <v>166</v>
      </c>
      <c r="BE173" s="214">
        <f>IF(N173="základní",J173,0)</f>
        <v>0</v>
      </c>
      <c r="BF173" s="214">
        <f>IF(N173="snížená",J173,0)</f>
        <v>0</v>
      </c>
      <c r="BG173" s="214">
        <f>IF(N173="zákl. přenesená",J173,0)</f>
        <v>0</v>
      </c>
      <c r="BH173" s="214">
        <f>IF(N173="sníž. přenesená",J173,0)</f>
        <v>0</v>
      </c>
      <c r="BI173" s="214">
        <f>IF(N173="nulová",J173,0)</f>
        <v>0</v>
      </c>
      <c r="BJ173" s="16" t="s">
        <v>80</v>
      </c>
      <c r="BK173" s="214">
        <f>ROUND(I173*H173,2)</f>
        <v>0</v>
      </c>
      <c r="BL173" s="16" t="s">
        <v>173</v>
      </c>
      <c r="BM173" s="16" t="s">
        <v>261</v>
      </c>
    </row>
    <row r="174" s="11" customFormat="1">
      <c r="B174" s="218"/>
      <c r="C174" s="219"/>
      <c r="D174" s="215" t="s">
        <v>177</v>
      </c>
      <c r="E174" s="220" t="s">
        <v>19</v>
      </c>
      <c r="F174" s="221" t="s">
        <v>262</v>
      </c>
      <c r="G174" s="219"/>
      <c r="H174" s="222">
        <v>0.29999999999999999</v>
      </c>
      <c r="I174" s="223"/>
      <c r="J174" s="219"/>
      <c r="K174" s="219"/>
      <c r="L174" s="224"/>
      <c r="M174" s="225"/>
      <c r="N174" s="226"/>
      <c r="O174" s="226"/>
      <c r="P174" s="226"/>
      <c r="Q174" s="226"/>
      <c r="R174" s="226"/>
      <c r="S174" s="226"/>
      <c r="T174" s="227"/>
      <c r="AT174" s="228" t="s">
        <v>177</v>
      </c>
      <c r="AU174" s="228" t="s">
        <v>82</v>
      </c>
      <c r="AV174" s="11" t="s">
        <v>82</v>
      </c>
      <c r="AW174" s="11" t="s">
        <v>33</v>
      </c>
      <c r="AX174" s="11" t="s">
        <v>72</v>
      </c>
      <c r="AY174" s="228" t="s">
        <v>166</v>
      </c>
    </row>
    <row r="175" s="11" customFormat="1">
      <c r="B175" s="218"/>
      <c r="C175" s="219"/>
      <c r="D175" s="215" t="s">
        <v>177</v>
      </c>
      <c r="E175" s="220" t="s">
        <v>19</v>
      </c>
      <c r="F175" s="221" t="s">
        <v>263</v>
      </c>
      <c r="G175" s="219"/>
      <c r="H175" s="222">
        <v>0.125</v>
      </c>
      <c r="I175" s="223"/>
      <c r="J175" s="219"/>
      <c r="K175" s="219"/>
      <c r="L175" s="224"/>
      <c r="M175" s="225"/>
      <c r="N175" s="226"/>
      <c r="O175" s="226"/>
      <c r="P175" s="226"/>
      <c r="Q175" s="226"/>
      <c r="R175" s="226"/>
      <c r="S175" s="226"/>
      <c r="T175" s="227"/>
      <c r="AT175" s="228" t="s">
        <v>177</v>
      </c>
      <c r="AU175" s="228" t="s">
        <v>82</v>
      </c>
      <c r="AV175" s="11" t="s">
        <v>82</v>
      </c>
      <c r="AW175" s="11" t="s">
        <v>33</v>
      </c>
      <c r="AX175" s="11" t="s">
        <v>72</v>
      </c>
      <c r="AY175" s="228" t="s">
        <v>166</v>
      </c>
    </row>
    <row r="176" s="11" customFormat="1">
      <c r="B176" s="218"/>
      <c r="C176" s="219"/>
      <c r="D176" s="215" t="s">
        <v>177</v>
      </c>
      <c r="E176" s="220" t="s">
        <v>19</v>
      </c>
      <c r="F176" s="221" t="s">
        <v>264</v>
      </c>
      <c r="G176" s="219"/>
      <c r="H176" s="222">
        <v>0.089999999999999997</v>
      </c>
      <c r="I176" s="223"/>
      <c r="J176" s="219"/>
      <c r="K176" s="219"/>
      <c r="L176" s="224"/>
      <c r="M176" s="225"/>
      <c r="N176" s="226"/>
      <c r="O176" s="226"/>
      <c r="P176" s="226"/>
      <c r="Q176" s="226"/>
      <c r="R176" s="226"/>
      <c r="S176" s="226"/>
      <c r="T176" s="227"/>
      <c r="AT176" s="228" t="s">
        <v>177</v>
      </c>
      <c r="AU176" s="228" t="s">
        <v>82</v>
      </c>
      <c r="AV176" s="11" t="s">
        <v>82</v>
      </c>
      <c r="AW176" s="11" t="s">
        <v>33</v>
      </c>
      <c r="AX176" s="11" t="s">
        <v>72</v>
      </c>
      <c r="AY176" s="228" t="s">
        <v>166</v>
      </c>
    </row>
    <row r="177" s="11" customFormat="1">
      <c r="B177" s="218"/>
      <c r="C177" s="219"/>
      <c r="D177" s="215" t="s">
        <v>177</v>
      </c>
      <c r="E177" s="220" t="s">
        <v>19</v>
      </c>
      <c r="F177" s="221" t="s">
        <v>265</v>
      </c>
      <c r="G177" s="219"/>
      <c r="H177" s="222">
        <v>0.52500000000000002</v>
      </c>
      <c r="I177" s="223"/>
      <c r="J177" s="219"/>
      <c r="K177" s="219"/>
      <c r="L177" s="224"/>
      <c r="M177" s="225"/>
      <c r="N177" s="226"/>
      <c r="O177" s="226"/>
      <c r="P177" s="226"/>
      <c r="Q177" s="226"/>
      <c r="R177" s="226"/>
      <c r="S177" s="226"/>
      <c r="T177" s="227"/>
      <c r="AT177" s="228" t="s">
        <v>177</v>
      </c>
      <c r="AU177" s="228" t="s">
        <v>82</v>
      </c>
      <c r="AV177" s="11" t="s">
        <v>82</v>
      </c>
      <c r="AW177" s="11" t="s">
        <v>33</v>
      </c>
      <c r="AX177" s="11" t="s">
        <v>72</v>
      </c>
      <c r="AY177" s="228" t="s">
        <v>166</v>
      </c>
    </row>
    <row r="178" s="11" customFormat="1">
      <c r="B178" s="218"/>
      <c r="C178" s="219"/>
      <c r="D178" s="215" t="s">
        <v>177</v>
      </c>
      <c r="E178" s="220" t="s">
        <v>19</v>
      </c>
      <c r="F178" s="221" t="s">
        <v>266</v>
      </c>
      <c r="G178" s="219"/>
      <c r="H178" s="222">
        <v>0.13</v>
      </c>
      <c r="I178" s="223"/>
      <c r="J178" s="219"/>
      <c r="K178" s="219"/>
      <c r="L178" s="224"/>
      <c r="M178" s="225"/>
      <c r="N178" s="226"/>
      <c r="O178" s="226"/>
      <c r="P178" s="226"/>
      <c r="Q178" s="226"/>
      <c r="R178" s="226"/>
      <c r="S178" s="226"/>
      <c r="T178" s="227"/>
      <c r="AT178" s="228" t="s">
        <v>177</v>
      </c>
      <c r="AU178" s="228" t="s">
        <v>82</v>
      </c>
      <c r="AV178" s="11" t="s">
        <v>82</v>
      </c>
      <c r="AW178" s="11" t="s">
        <v>33</v>
      </c>
      <c r="AX178" s="11" t="s">
        <v>72</v>
      </c>
      <c r="AY178" s="228" t="s">
        <v>166</v>
      </c>
    </row>
    <row r="179" s="13" customFormat="1">
      <c r="B179" s="240"/>
      <c r="C179" s="241"/>
      <c r="D179" s="215" t="s">
        <v>177</v>
      </c>
      <c r="E179" s="242" t="s">
        <v>19</v>
      </c>
      <c r="F179" s="243" t="s">
        <v>254</v>
      </c>
      <c r="G179" s="241"/>
      <c r="H179" s="242" t="s">
        <v>19</v>
      </c>
      <c r="I179" s="244"/>
      <c r="J179" s="241"/>
      <c r="K179" s="241"/>
      <c r="L179" s="245"/>
      <c r="M179" s="246"/>
      <c r="N179" s="247"/>
      <c r="O179" s="247"/>
      <c r="P179" s="247"/>
      <c r="Q179" s="247"/>
      <c r="R179" s="247"/>
      <c r="S179" s="247"/>
      <c r="T179" s="248"/>
      <c r="AT179" s="249" t="s">
        <v>177</v>
      </c>
      <c r="AU179" s="249" t="s">
        <v>82</v>
      </c>
      <c r="AV179" s="13" t="s">
        <v>80</v>
      </c>
      <c r="AW179" s="13" t="s">
        <v>33</v>
      </c>
      <c r="AX179" s="13" t="s">
        <v>72</v>
      </c>
      <c r="AY179" s="249" t="s">
        <v>166</v>
      </c>
    </row>
    <row r="180" s="12" customFormat="1">
      <c r="B180" s="229"/>
      <c r="C180" s="230"/>
      <c r="D180" s="215" t="s">
        <v>177</v>
      </c>
      <c r="E180" s="231" t="s">
        <v>19</v>
      </c>
      <c r="F180" s="232" t="s">
        <v>179</v>
      </c>
      <c r="G180" s="230"/>
      <c r="H180" s="233">
        <v>1.1699999999999999</v>
      </c>
      <c r="I180" s="234"/>
      <c r="J180" s="230"/>
      <c r="K180" s="230"/>
      <c r="L180" s="235"/>
      <c r="M180" s="236"/>
      <c r="N180" s="237"/>
      <c r="O180" s="237"/>
      <c r="P180" s="237"/>
      <c r="Q180" s="237"/>
      <c r="R180" s="237"/>
      <c r="S180" s="237"/>
      <c r="T180" s="238"/>
      <c r="AT180" s="239" t="s">
        <v>177</v>
      </c>
      <c r="AU180" s="239" t="s">
        <v>82</v>
      </c>
      <c r="AV180" s="12" t="s">
        <v>173</v>
      </c>
      <c r="AW180" s="12" t="s">
        <v>33</v>
      </c>
      <c r="AX180" s="12" t="s">
        <v>80</v>
      </c>
      <c r="AY180" s="239" t="s">
        <v>166</v>
      </c>
    </row>
    <row r="181" s="1" customFormat="1" ht="16.5" customHeight="1">
      <c r="B181" s="37"/>
      <c r="C181" s="203" t="s">
        <v>267</v>
      </c>
      <c r="D181" s="203" t="s">
        <v>168</v>
      </c>
      <c r="E181" s="204" t="s">
        <v>268</v>
      </c>
      <c r="F181" s="205" t="s">
        <v>269</v>
      </c>
      <c r="G181" s="206" t="s">
        <v>171</v>
      </c>
      <c r="H181" s="207">
        <v>11.634</v>
      </c>
      <c r="I181" s="208"/>
      <c r="J181" s="209">
        <f>ROUND(I181*H181,2)</f>
        <v>0</v>
      </c>
      <c r="K181" s="205" t="s">
        <v>172</v>
      </c>
      <c r="L181" s="42"/>
      <c r="M181" s="210" t="s">
        <v>19</v>
      </c>
      <c r="N181" s="211" t="s">
        <v>43</v>
      </c>
      <c r="O181" s="78"/>
      <c r="P181" s="212">
        <f>O181*H181</f>
        <v>0</v>
      </c>
      <c r="Q181" s="212">
        <v>1.3271500000000001</v>
      </c>
      <c r="R181" s="212">
        <f>Q181*H181</f>
        <v>15.440063100000002</v>
      </c>
      <c r="S181" s="212">
        <v>0</v>
      </c>
      <c r="T181" s="213">
        <f>S181*H181</f>
        <v>0</v>
      </c>
      <c r="AR181" s="16" t="s">
        <v>173</v>
      </c>
      <c r="AT181" s="16" t="s">
        <v>168</v>
      </c>
      <c r="AU181" s="16" t="s">
        <v>82</v>
      </c>
      <c r="AY181" s="16" t="s">
        <v>166</v>
      </c>
      <c r="BE181" s="214">
        <f>IF(N181="základní",J181,0)</f>
        <v>0</v>
      </c>
      <c r="BF181" s="214">
        <f>IF(N181="snížená",J181,0)</f>
        <v>0</v>
      </c>
      <c r="BG181" s="214">
        <f>IF(N181="zákl. přenesená",J181,0)</f>
        <v>0</v>
      </c>
      <c r="BH181" s="214">
        <f>IF(N181="sníž. přenesená",J181,0)</f>
        <v>0</v>
      </c>
      <c r="BI181" s="214">
        <f>IF(N181="nulová",J181,0)</f>
        <v>0</v>
      </c>
      <c r="BJ181" s="16" t="s">
        <v>80</v>
      </c>
      <c r="BK181" s="214">
        <f>ROUND(I181*H181,2)</f>
        <v>0</v>
      </c>
      <c r="BL181" s="16" t="s">
        <v>173</v>
      </c>
      <c r="BM181" s="16" t="s">
        <v>270</v>
      </c>
    </row>
    <row r="182" s="11" customFormat="1">
      <c r="B182" s="218"/>
      <c r="C182" s="219"/>
      <c r="D182" s="215" t="s">
        <v>177</v>
      </c>
      <c r="E182" s="220" t="s">
        <v>19</v>
      </c>
      <c r="F182" s="221" t="s">
        <v>271</v>
      </c>
      <c r="G182" s="219"/>
      <c r="H182" s="222">
        <v>2.016</v>
      </c>
      <c r="I182" s="223"/>
      <c r="J182" s="219"/>
      <c r="K182" s="219"/>
      <c r="L182" s="224"/>
      <c r="M182" s="225"/>
      <c r="N182" s="226"/>
      <c r="O182" s="226"/>
      <c r="P182" s="226"/>
      <c r="Q182" s="226"/>
      <c r="R182" s="226"/>
      <c r="S182" s="226"/>
      <c r="T182" s="227"/>
      <c r="AT182" s="228" t="s">
        <v>177</v>
      </c>
      <c r="AU182" s="228" t="s">
        <v>82</v>
      </c>
      <c r="AV182" s="11" t="s">
        <v>82</v>
      </c>
      <c r="AW182" s="11" t="s">
        <v>33</v>
      </c>
      <c r="AX182" s="11" t="s">
        <v>72</v>
      </c>
      <c r="AY182" s="228" t="s">
        <v>166</v>
      </c>
    </row>
    <row r="183" s="11" customFormat="1">
      <c r="B183" s="218"/>
      <c r="C183" s="219"/>
      <c r="D183" s="215" t="s">
        <v>177</v>
      </c>
      <c r="E183" s="220" t="s">
        <v>19</v>
      </c>
      <c r="F183" s="221" t="s">
        <v>272</v>
      </c>
      <c r="G183" s="219"/>
      <c r="H183" s="222">
        <v>3.024</v>
      </c>
      <c r="I183" s="223"/>
      <c r="J183" s="219"/>
      <c r="K183" s="219"/>
      <c r="L183" s="224"/>
      <c r="M183" s="225"/>
      <c r="N183" s="226"/>
      <c r="O183" s="226"/>
      <c r="P183" s="226"/>
      <c r="Q183" s="226"/>
      <c r="R183" s="226"/>
      <c r="S183" s="226"/>
      <c r="T183" s="227"/>
      <c r="AT183" s="228" t="s">
        <v>177</v>
      </c>
      <c r="AU183" s="228" t="s">
        <v>82</v>
      </c>
      <c r="AV183" s="11" t="s">
        <v>82</v>
      </c>
      <c r="AW183" s="11" t="s">
        <v>33</v>
      </c>
      <c r="AX183" s="11" t="s">
        <v>72</v>
      </c>
      <c r="AY183" s="228" t="s">
        <v>166</v>
      </c>
    </row>
    <row r="184" s="11" customFormat="1">
      <c r="B184" s="218"/>
      <c r="C184" s="219"/>
      <c r="D184" s="215" t="s">
        <v>177</v>
      </c>
      <c r="E184" s="220" t="s">
        <v>19</v>
      </c>
      <c r="F184" s="221" t="s">
        <v>273</v>
      </c>
      <c r="G184" s="219"/>
      <c r="H184" s="222">
        <v>1.3440000000000001</v>
      </c>
      <c r="I184" s="223"/>
      <c r="J184" s="219"/>
      <c r="K184" s="219"/>
      <c r="L184" s="224"/>
      <c r="M184" s="225"/>
      <c r="N184" s="226"/>
      <c r="O184" s="226"/>
      <c r="P184" s="226"/>
      <c r="Q184" s="226"/>
      <c r="R184" s="226"/>
      <c r="S184" s="226"/>
      <c r="T184" s="227"/>
      <c r="AT184" s="228" t="s">
        <v>177</v>
      </c>
      <c r="AU184" s="228" t="s">
        <v>82</v>
      </c>
      <c r="AV184" s="11" t="s">
        <v>82</v>
      </c>
      <c r="AW184" s="11" t="s">
        <v>33</v>
      </c>
      <c r="AX184" s="11" t="s">
        <v>72</v>
      </c>
      <c r="AY184" s="228" t="s">
        <v>166</v>
      </c>
    </row>
    <row r="185" s="13" customFormat="1">
      <c r="B185" s="240"/>
      <c r="C185" s="241"/>
      <c r="D185" s="215" t="s">
        <v>177</v>
      </c>
      <c r="E185" s="242" t="s">
        <v>19</v>
      </c>
      <c r="F185" s="243" t="s">
        <v>274</v>
      </c>
      <c r="G185" s="241"/>
      <c r="H185" s="242" t="s">
        <v>19</v>
      </c>
      <c r="I185" s="244"/>
      <c r="J185" s="241"/>
      <c r="K185" s="241"/>
      <c r="L185" s="245"/>
      <c r="M185" s="246"/>
      <c r="N185" s="247"/>
      <c r="O185" s="247"/>
      <c r="P185" s="247"/>
      <c r="Q185" s="247"/>
      <c r="R185" s="247"/>
      <c r="S185" s="247"/>
      <c r="T185" s="248"/>
      <c r="AT185" s="249" t="s">
        <v>177</v>
      </c>
      <c r="AU185" s="249" t="s">
        <v>82</v>
      </c>
      <c r="AV185" s="13" t="s">
        <v>80</v>
      </c>
      <c r="AW185" s="13" t="s">
        <v>33</v>
      </c>
      <c r="AX185" s="13" t="s">
        <v>72</v>
      </c>
      <c r="AY185" s="249" t="s">
        <v>166</v>
      </c>
    </row>
    <row r="186" s="11" customFormat="1">
      <c r="B186" s="218"/>
      <c r="C186" s="219"/>
      <c r="D186" s="215" t="s">
        <v>177</v>
      </c>
      <c r="E186" s="220" t="s">
        <v>19</v>
      </c>
      <c r="F186" s="221" t="s">
        <v>275</v>
      </c>
      <c r="G186" s="219"/>
      <c r="H186" s="222">
        <v>1.155</v>
      </c>
      <c r="I186" s="223"/>
      <c r="J186" s="219"/>
      <c r="K186" s="219"/>
      <c r="L186" s="224"/>
      <c r="M186" s="225"/>
      <c r="N186" s="226"/>
      <c r="O186" s="226"/>
      <c r="P186" s="226"/>
      <c r="Q186" s="226"/>
      <c r="R186" s="226"/>
      <c r="S186" s="226"/>
      <c r="T186" s="227"/>
      <c r="AT186" s="228" t="s">
        <v>177</v>
      </c>
      <c r="AU186" s="228" t="s">
        <v>82</v>
      </c>
      <c r="AV186" s="11" t="s">
        <v>82</v>
      </c>
      <c r="AW186" s="11" t="s">
        <v>33</v>
      </c>
      <c r="AX186" s="11" t="s">
        <v>72</v>
      </c>
      <c r="AY186" s="228" t="s">
        <v>166</v>
      </c>
    </row>
    <row r="187" s="11" customFormat="1">
      <c r="B187" s="218"/>
      <c r="C187" s="219"/>
      <c r="D187" s="215" t="s">
        <v>177</v>
      </c>
      <c r="E187" s="220" t="s">
        <v>19</v>
      </c>
      <c r="F187" s="221" t="s">
        <v>276</v>
      </c>
      <c r="G187" s="219"/>
      <c r="H187" s="222">
        <v>3.1499999999999999</v>
      </c>
      <c r="I187" s="223"/>
      <c r="J187" s="219"/>
      <c r="K187" s="219"/>
      <c r="L187" s="224"/>
      <c r="M187" s="225"/>
      <c r="N187" s="226"/>
      <c r="O187" s="226"/>
      <c r="P187" s="226"/>
      <c r="Q187" s="226"/>
      <c r="R187" s="226"/>
      <c r="S187" s="226"/>
      <c r="T187" s="227"/>
      <c r="AT187" s="228" t="s">
        <v>177</v>
      </c>
      <c r="AU187" s="228" t="s">
        <v>82</v>
      </c>
      <c r="AV187" s="11" t="s">
        <v>82</v>
      </c>
      <c r="AW187" s="11" t="s">
        <v>33</v>
      </c>
      <c r="AX187" s="11" t="s">
        <v>72</v>
      </c>
      <c r="AY187" s="228" t="s">
        <v>166</v>
      </c>
    </row>
    <row r="188" s="11" customFormat="1">
      <c r="B188" s="218"/>
      <c r="C188" s="219"/>
      <c r="D188" s="215" t="s">
        <v>177</v>
      </c>
      <c r="E188" s="220" t="s">
        <v>19</v>
      </c>
      <c r="F188" s="221" t="s">
        <v>277</v>
      </c>
      <c r="G188" s="219"/>
      <c r="H188" s="222">
        <v>0.94499999999999995</v>
      </c>
      <c r="I188" s="223"/>
      <c r="J188" s="219"/>
      <c r="K188" s="219"/>
      <c r="L188" s="224"/>
      <c r="M188" s="225"/>
      <c r="N188" s="226"/>
      <c r="O188" s="226"/>
      <c r="P188" s="226"/>
      <c r="Q188" s="226"/>
      <c r="R188" s="226"/>
      <c r="S188" s="226"/>
      <c r="T188" s="227"/>
      <c r="AT188" s="228" t="s">
        <v>177</v>
      </c>
      <c r="AU188" s="228" t="s">
        <v>82</v>
      </c>
      <c r="AV188" s="11" t="s">
        <v>82</v>
      </c>
      <c r="AW188" s="11" t="s">
        <v>33</v>
      </c>
      <c r="AX188" s="11" t="s">
        <v>72</v>
      </c>
      <c r="AY188" s="228" t="s">
        <v>166</v>
      </c>
    </row>
    <row r="189" s="13" customFormat="1">
      <c r="B189" s="240"/>
      <c r="C189" s="241"/>
      <c r="D189" s="215" t="s">
        <v>177</v>
      </c>
      <c r="E189" s="242" t="s">
        <v>19</v>
      </c>
      <c r="F189" s="243" t="s">
        <v>278</v>
      </c>
      <c r="G189" s="241"/>
      <c r="H189" s="242" t="s">
        <v>19</v>
      </c>
      <c r="I189" s="244"/>
      <c r="J189" s="241"/>
      <c r="K189" s="241"/>
      <c r="L189" s="245"/>
      <c r="M189" s="246"/>
      <c r="N189" s="247"/>
      <c r="O189" s="247"/>
      <c r="P189" s="247"/>
      <c r="Q189" s="247"/>
      <c r="R189" s="247"/>
      <c r="S189" s="247"/>
      <c r="T189" s="248"/>
      <c r="AT189" s="249" t="s">
        <v>177</v>
      </c>
      <c r="AU189" s="249" t="s">
        <v>82</v>
      </c>
      <c r="AV189" s="13" t="s">
        <v>80</v>
      </c>
      <c r="AW189" s="13" t="s">
        <v>33</v>
      </c>
      <c r="AX189" s="13" t="s">
        <v>72</v>
      </c>
      <c r="AY189" s="249" t="s">
        <v>166</v>
      </c>
    </row>
    <row r="190" s="12" customFormat="1">
      <c r="B190" s="229"/>
      <c r="C190" s="230"/>
      <c r="D190" s="215" t="s">
        <v>177</v>
      </c>
      <c r="E190" s="231" t="s">
        <v>19</v>
      </c>
      <c r="F190" s="232" t="s">
        <v>179</v>
      </c>
      <c r="G190" s="230"/>
      <c r="H190" s="233">
        <v>11.634</v>
      </c>
      <c r="I190" s="234"/>
      <c r="J190" s="230"/>
      <c r="K190" s="230"/>
      <c r="L190" s="235"/>
      <c r="M190" s="236"/>
      <c r="N190" s="237"/>
      <c r="O190" s="237"/>
      <c r="P190" s="237"/>
      <c r="Q190" s="237"/>
      <c r="R190" s="237"/>
      <c r="S190" s="237"/>
      <c r="T190" s="238"/>
      <c r="AT190" s="239" t="s">
        <v>177</v>
      </c>
      <c r="AU190" s="239" t="s">
        <v>82</v>
      </c>
      <c r="AV190" s="12" t="s">
        <v>173</v>
      </c>
      <c r="AW190" s="12" t="s">
        <v>33</v>
      </c>
      <c r="AX190" s="12" t="s">
        <v>80</v>
      </c>
      <c r="AY190" s="239" t="s">
        <v>166</v>
      </c>
    </row>
    <row r="191" s="1" customFormat="1" ht="16.5" customHeight="1">
      <c r="B191" s="37"/>
      <c r="C191" s="203" t="s">
        <v>279</v>
      </c>
      <c r="D191" s="203" t="s">
        <v>168</v>
      </c>
      <c r="E191" s="204" t="s">
        <v>268</v>
      </c>
      <c r="F191" s="205" t="s">
        <v>269</v>
      </c>
      <c r="G191" s="206" t="s">
        <v>171</v>
      </c>
      <c r="H191" s="207">
        <v>4.6399999999999997</v>
      </c>
      <c r="I191" s="208"/>
      <c r="J191" s="209">
        <f>ROUND(I191*H191,2)</f>
        <v>0</v>
      </c>
      <c r="K191" s="205" t="s">
        <v>172</v>
      </c>
      <c r="L191" s="42"/>
      <c r="M191" s="210" t="s">
        <v>19</v>
      </c>
      <c r="N191" s="211" t="s">
        <v>43</v>
      </c>
      <c r="O191" s="78"/>
      <c r="P191" s="212">
        <f>O191*H191</f>
        <v>0</v>
      </c>
      <c r="Q191" s="212">
        <v>1.3271500000000001</v>
      </c>
      <c r="R191" s="212">
        <f>Q191*H191</f>
        <v>6.1579759999999997</v>
      </c>
      <c r="S191" s="212">
        <v>0</v>
      </c>
      <c r="T191" s="213">
        <f>S191*H191</f>
        <v>0</v>
      </c>
      <c r="AR191" s="16" t="s">
        <v>173</v>
      </c>
      <c r="AT191" s="16" t="s">
        <v>168</v>
      </c>
      <c r="AU191" s="16" t="s">
        <v>82</v>
      </c>
      <c r="AY191" s="16" t="s">
        <v>166</v>
      </c>
      <c r="BE191" s="214">
        <f>IF(N191="základní",J191,0)</f>
        <v>0</v>
      </c>
      <c r="BF191" s="214">
        <f>IF(N191="snížená",J191,0)</f>
        <v>0</v>
      </c>
      <c r="BG191" s="214">
        <f>IF(N191="zákl. přenesená",J191,0)</f>
        <v>0</v>
      </c>
      <c r="BH191" s="214">
        <f>IF(N191="sníž. přenesená",J191,0)</f>
        <v>0</v>
      </c>
      <c r="BI191" s="214">
        <f>IF(N191="nulová",J191,0)</f>
        <v>0</v>
      </c>
      <c r="BJ191" s="16" t="s">
        <v>80</v>
      </c>
      <c r="BK191" s="214">
        <f>ROUND(I191*H191,2)</f>
        <v>0</v>
      </c>
      <c r="BL191" s="16" t="s">
        <v>173</v>
      </c>
      <c r="BM191" s="16" t="s">
        <v>280</v>
      </c>
    </row>
    <row r="192" s="11" customFormat="1">
      <c r="B192" s="218"/>
      <c r="C192" s="219"/>
      <c r="D192" s="215" t="s">
        <v>177</v>
      </c>
      <c r="E192" s="220" t="s">
        <v>19</v>
      </c>
      <c r="F192" s="221" t="s">
        <v>281</v>
      </c>
      <c r="G192" s="219"/>
      <c r="H192" s="222">
        <v>1.26</v>
      </c>
      <c r="I192" s="223"/>
      <c r="J192" s="219"/>
      <c r="K192" s="219"/>
      <c r="L192" s="224"/>
      <c r="M192" s="225"/>
      <c r="N192" s="226"/>
      <c r="O192" s="226"/>
      <c r="P192" s="226"/>
      <c r="Q192" s="226"/>
      <c r="R192" s="226"/>
      <c r="S192" s="226"/>
      <c r="T192" s="227"/>
      <c r="AT192" s="228" t="s">
        <v>177</v>
      </c>
      <c r="AU192" s="228" t="s">
        <v>82</v>
      </c>
      <c r="AV192" s="11" t="s">
        <v>82</v>
      </c>
      <c r="AW192" s="11" t="s">
        <v>33</v>
      </c>
      <c r="AX192" s="11" t="s">
        <v>72</v>
      </c>
      <c r="AY192" s="228" t="s">
        <v>166</v>
      </c>
    </row>
    <row r="193" s="11" customFormat="1">
      <c r="B193" s="218"/>
      <c r="C193" s="219"/>
      <c r="D193" s="215" t="s">
        <v>177</v>
      </c>
      <c r="E193" s="220" t="s">
        <v>19</v>
      </c>
      <c r="F193" s="221" t="s">
        <v>282</v>
      </c>
      <c r="G193" s="219"/>
      <c r="H193" s="222">
        <v>0.44</v>
      </c>
      <c r="I193" s="223"/>
      <c r="J193" s="219"/>
      <c r="K193" s="219"/>
      <c r="L193" s="224"/>
      <c r="M193" s="225"/>
      <c r="N193" s="226"/>
      <c r="O193" s="226"/>
      <c r="P193" s="226"/>
      <c r="Q193" s="226"/>
      <c r="R193" s="226"/>
      <c r="S193" s="226"/>
      <c r="T193" s="227"/>
      <c r="AT193" s="228" t="s">
        <v>177</v>
      </c>
      <c r="AU193" s="228" t="s">
        <v>82</v>
      </c>
      <c r="AV193" s="11" t="s">
        <v>82</v>
      </c>
      <c r="AW193" s="11" t="s">
        <v>33</v>
      </c>
      <c r="AX193" s="11" t="s">
        <v>72</v>
      </c>
      <c r="AY193" s="228" t="s">
        <v>166</v>
      </c>
    </row>
    <row r="194" s="11" customFormat="1">
      <c r="B194" s="218"/>
      <c r="C194" s="219"/>
      <c r="D194" s="215" t="s">
        <v>177</v>
      </c>
      <c r="E194" s="220" t="s">
        <v>19</v>
      </c>
      <c r="F194" s="221" t="s">
        <v>283</v>
      </c>
      <c r="G194" s="219"/>
      <c r="H194" s="222">
        <v>2.9399999999999999</v>
      </c>
      <c r="I194" s="223"/>
      <c r="J194" s="219"/>
      <c r="K194" s="219"/>
      <c r="L194" s="224"/>
      <c r="M194" s="225"/>
      <c r="N194" s="226"/>
      <c r="O194" s="226"/>
      <c r="P194" s="226"/>
      <c r="Q194" s="226"/>
      <c r="R194" s="226"/>
      <c r="S194" s="226"/>
      <c r="T194" s="227"/>
      <c r="AT194" s="228" t="s">
        <v>177</v>
      </c>
      <c r="AU194" s="228" t="s">
        <v>82</v>
      </c>
      <c r="AV194" s="11" t="s">
        <v>82</v>
      </c>
      <c r="AW194" s="11" t="s">
        <v>33</v>
      </c>
      <c r="AX194" s="11" t="s">
        <v>72</v>
      </c>
      <c r="AY194" s="228" t="s">
        <v>166</v>
      </c>
    </row>
    <row r="195" s="12" customFormat="1">
      <c r="B195" s="229"/>
      <c r="C195" s="230"/>
      <c r="D195" s="215" t="s">
        <v>177</v>
      </c>
      <c r="E195" s="231" t="s">
        <v>19</v>
      </c>
      <c r="F195" s="232" t="s">
        <v>179</v>
      </c>
      <c r="G195" s="230"/>
      <c r="H195" s="233">
        <v>4.6399999999999997</v>
      </c>
      <c r="I195" s="234"/>
      <c r="J195" s="230"/>
      <c r="K195" s="230"/>
      <c r="L195" s="235"/>
      <c r="M195" s="236"/>
      <c r="N195" s="237"/>
      <c r="O195" s="237"/>
      <c r="P195" s="237"/>
      <c r="Q195" s="237"/>
      <c r="R195" s="237"/>
      <c r="S195" s="237"/>
      <c r="T195" s="238"/>
      <c r="AT195" s="239" t="s">
        <v>177</v>
      </c>
      <c r="AU195" s="239" t="s">
        <v>82</v>
      </c>
      <c r="AV195" s="12" t="s">
        <v>173</v>
      </c>
      <c r="AW195" s="12" t="s">
        <v>33</v>
      </c>
      <c r="AX195" s="12" t="s">
        <v>80</v>
      </c>
      <c r="AY195" s="239" t="s">
        <v>166</v>
      </c>
    </row>
    <row r="196" s="1" customFormat="1" ht="16.5" customHeight="1">
      <c r="B196" s="37"/>
      <c r="C196" s="203" t="s">
        <v>284</v>
      </c>
      <c r="D196" s="203" t="s">
        <v>168</v>
      </c>
      <c r="E196" s="204" t="s">
        <v>285</v>
      </c>
      <c r="F196" s="205" t="s">
        <v>286</v>
      </c>
      <c r="G196" s="206" t="s">
        <v>287</v>
      </c>
      <c r="H196" s="207">
        <v>26.190000000000001</v>
      </c>
      <c r="I196" s="208"/>
      <c r="J196" s="209">
        <f>ROUND(I196*H196,2)</f>
        <v>0</v>
      </c>
      <c r="K196" s="205" t="s">
        <v>172</v>
      </c>
      <c r="L196" s="42"/>
      <c r="M196" s="210" t="s">
        <v>19</v>
      </c>
      <c r="N196" s="211" t="s">
        <v>43</v>
      </c>
      <c r="O196" s="78"/>
      <c r="P196" s="212">
        <f>O196*H196</f>
        <v>0</v>
      </c>
      <c r="Q196" s="212">
        <v>0.34116000000000002</v>
      </c>
      <c r="R196" s="212">
        <f>Q196*H196</f>
        <v>8.9349804000000006</v>
      </c>
      <c r="S196" s="212">
        <v>0</v>
      </c>
      <c r="T196" s="213">
        <f>S196*H196</f>
        <v>0</v>
      </c>
      <c r="AR196" s="16" t="s">
        <v>173</v>
      </c>
      <c r="AT196" s="16" t="s">
        <v>168</v>
      </c>
      <c r="AU196" s="16" t="s">
        <v>82</v>
      </c>
      <c r="AY196" s="16" t="s">
        <v>166</v>
      </c>
      <c r="BE196" s="214">
        <f>IF(N196="základní",J196,0)</f>
        <v>0</v>
      </c>
      <c r="BF196" s="214">
        <f>IF(N196="snížená",J196,0)</f>
        <v>0</v>
      </c>
      <c r="BG196" s="214">
        <f>IF(N196="zákl. přenesená",J196,0)</f>
        <v>0</v>
      </c>
      <c r="BH196" s="214">
        <f>IF(N196="sníž. přenesená",J196,0)</f>
        <v>0</v>
      </c>
      <c r="BI196" s="214">
        <f>IF(N196="nulová",J196,0)</f>
        <v>0</v>
      </c>
      <c r="BJ196" s="16" t="s">
        <v>80</v>
      </c>
      <c r="BK196" s="214">
        <f>ROUND(I196*H196,2)</f>
        <v>0</v>
      </c>
      <c r="BL196" s="16" t="s">
        <v>173</v>
      </c>
      <c r="BM196" s="16" t="s">
        <v>288</v>
      </c>
    </row>
    <row r="197" s="1" customFormat="1">
      <c r="B197" s="37"/>
      <c r="C197" s="38"/>
      <c r="D197" s="215" t="s">
        <v>175</v>
      </c>
      <c r="E197" s="38"/>
      <c r="F197" s="216" t="s">
        <v>289</v>
      </c>
      <c r="G197" s="38"/>
      <c r="H197" s="38"/>
      <c r="I197" s="129"/>
      <c r="J197" s="38"/>
      <c r="K197" s="38"/>
      <c r="L197" s="42"/>
      <c r="M197" s="217"/>
      <c r="N197" s="78"/>
      <c r="O197" s="78"/>
      <c r="P197" s="78"/>
      <c r="Q197" s="78"/>
      <c r="R197" s="78"/>
      <c r="S197" s="78"/>
      <c r="T197" s="79"/>
      <c r="AT197" s="16" t="s">
        <v>175</v>
      </c>
      <c r="AU197" s="16" t="s">
        <v>82</v>
      </c>
    </row>
    <row r="198" s="11" customFormat="1">
      <c r="B198" s="218"/>
      <c r="C198" s="219"/>
      <c r="D198" s="215" t="s">
        <v>177</v>
      </c>
      <c r="E198" s="220" t="s">
        <v>19</v>
      </c>
      <c r="F198" s="221" t="s">
        <v>290</v>
      </c>
      <c r="G198" s="219"/>
      <c r="H198" s="222">
        <v>20.108000000000001</v>
      </c>
      <c r="I198" s="223"/>
      <c r="J198" s="219"/>
      <c r="K198" s="219"/>
      <c r="L198" s="224"/>
      <c r="M198" s="225"/>
      <c r="N198" s="226"/>
      <c r="O198" s="226"/>
      <c r="P198" s="226"/>
      <c r="Q198" s="226"/>
      <c r="R198" s="226"/>
      <c r="S198" s="226"/>
      <c r="T198" s="227"/>
      <c r="AT198" s="228" t="s">
        <v>177</v>
      </c>
      <c r="AU198" s="228" t="s">
        <v>82</v>
      </c>
      <c r="AV198" s="11" t="s">
        <v>82</v>
      </c>
      <c r="AW198" s="11" t="s">
        <v>33</v>
      </c>
      <c r="AX198" s="11" t="s">
        <v>72</v>
      </c>
      <c r="AY198" s="228" t="s">
        <v>166</v>
      </c>
    </row>
    <row r="199" s="11" customFormat="1">
      <c r="B199" s="218"/>
      <c r="C199" s="219"/>
      <c r="D199" s="215" t="s">
        <v>177</v>
      </c>
      <c r="E199" s="220" t="s">
        <v>19</v>
      </c>
      <c r="F199" s="221" t="s">
        <v>291</v>
      </c>
      <c r="G199" s="219"/>
      <c r="H199" s="222">
        <v>10.186</v>
      </c>
      <c r="I199" s="223"/>
      <c r="J199" s="219"/>
      <c r="K199" s="219"/>
      <c r="L199" s="224"/>
      <c r="M199" s="225"/>
      <c r="N199" s="226"/>
      <c r="O199" s="226"/>
      <c r="P199" s="226"/>
      <c r="Q199" s="226"/>
      <c r="R199" s="226"/>
      <c r="S199" s="226"/>
      <c r="T199" s="227"/>
      <c r="AT199" s="228" t="s">
        <v>177</v>
      </c>
      <c r="AU199" s="228" t="s">
        <v>82</v>
      </c>
      <c r="AV199" s="11" t="s">
        <v>82</v>
      </c>
      <c r="AW199" s="11" t="s">
        <v>33</v>
      </c>
      <c r="AX199" s="11" t="s">
        <v>72</v>
      </c>
      <c r="AY199" s="228" t="s">
        <v>166</v>
      </c>
    </row>
    <row r="200" s="11" customFormat="1">
      <c r="B200" s="218"/>
      <c r="C200" s="219"/>
      <c r="D200" s="215" t="s">
        <v>177</v>
      </c>
      <c r="E200" s="220" t="s">
        <v>19</v>
      </c>
      <c r="F200" s="221" t="s">
        <v>292</v>
      </c>
      <c r="G200" s="219"/>
      <c r="H200" s="222">
        <v>-4.1040000000000001</v>
      </c>
      <c r="I200" s="223"/>
      <c r="J200" s="219"/>
      <c r="K200" s="219"/>
      <c r="L200" s="224"/>
      <c r="M200" s="225"/>
      <c r="N200" s="226"/>
      <c r="O200" s="226"/>
      <c r="P200" s="226"/>
      <c r="Q200" s="226"/>
      <c r="R200" s="226"/>
      <c r="S200" s="226"/>
      <c r="T200" s="227"/>
      <c r="AT200" s="228" t="s">
        <v>177</v>
      </c>
      <c r="AU200" s="228" t="s">
        <v>82</v>
      </c>
      <c r="AV200" s="11" t="s">
        <v>82</v>
      </c>
      <c r="AW200" s="11" t="s">
        <v>33</v>
      </c>
      <c r="AX200" s="11" t="s">
        <v>72</v>
      </c>
      <c r="AY200" s="228" t="s">
        <v>166</v>
      </c>
    </row>
    <row r="201" s="13" customFormat="1">
      <c r="B201" s="240"/>
      <c r="C201" s="241"/>
      <c r="D201" s="215" t="s">
        <v>177</v>
      </c>
      <c r="E201" s="242" t="s">
        <v>19</v>
      </c>
      <c r="F201" s="243" t="s">
        <v>293</v>
      </c>
      <c r="G201" s="241"/>
      <c r="H201" s="242" t="s">
        <v>19</v>
      </c>
      <c r="I201" s="244"/>
      <c r="J201" s="241"/>
      <c r="K201" s="241"/>
      <c r="L201" s="245"/>
      <c r="M201" s="246"/>
      <c r="N201" s="247"/>
      <c r="O201" s="247"/>
      <c r="P201" s="247"/>
      <c r="Q201" s="247"/>
      <c r="R201" s="247"/>
      <c r="S201" s="247"/>
      <c r="T201" s="248"/>
      <c r="AT201" s="249" t="s">
        <v>177</v>
      </c>
      <c r="AU201" s="249" t="s">
        <v>82</v>
      </c>
      <c r="AV201" s="13" t="s">
        <v>80</v>
      </c>
      <c r="AW201" s="13" t="s">
        <v>33</v>
      </c>
      <c r="AX201" s="13" t="s">
        <v>72</v>
      </c>
      <c r="AY201" s="249" t="s">
        <v>166</v>
      </c>
    </row>
    <row r="202" s="12" customFormat="1">
      <c r="B202" s="229"/>
      <c r="C202" s="230"/>
      <c r="D202" s="215" t="s">
        <v>177</v>
      </c>
      <c r="E202" s="231" t="s">
        <v>19</v>
      </c>
      <c r="F202" s="232" t="s">
        <v>179</v>
      </c>
      <c r="G202" s="230"/>
      <c r="H202" s="233">
        <v>26.190000000000001</v>
      </c>
      <c r="I202" s="234"/>
      <c r="J202" s="230"/>
      <c r="K202" s="230"/>
      <c r="L202" s="235"/>
      <c r="M202" s="236"/>
      <c r="N202" s="237"/>
      <c r="O202" s="237"/>
      <c r="P202" s="237"/>
      <c r="Q202" s="237"/>
      <c r="R202" s="237"/>
      <c r="S202" s="237"/>
      <c r="T202" s="238"/>
      <c r="AT202" s="239" t="s">
        <v>177</v>
      </c>
      <c r="AU202" s="239" t="s">
        <v>82</v>
      </c>
      <c r="AV202" s="12" t="s">
        <v>173</v>
      </c>
      <c r="AW202" s="12" t="s">
        <v>33</v>
      </c>
      <c r="AX202" s="12" t="s">
        <v>80</v>
      </c>
      <c r="AY202" s="239" t="s">
        <v>166</v>
      </c>
    </row>
    <row r="203" s="1" customFormat="1" ht="16.5" customHeight="1">
      <c r="B203" s="37"/>
      <c r="C203" s="203" t="s">
        <v>294</v>
      </c>
      <c r="D203" s="203" t="s">
        <v>168</v>
      </c>
      <c r="E203" s="204" t="s">
        <v>295</v>
      </c>
      <c r="F203" s="205" t="s">
        <v>296</v>
      </c>
      <c r="G203" s="206" t="s">
        <v>251</v>
      </c>
      <c r="H203" s="207">
        <v>5</v>
      </c>
      <c r="I203" s="208"/>
      <c r="J203" s="209">
        <f>ROUND(I203*H203,2)</f>
        <v>0</v>
      </c>
      <c r="K203" s="205" t="s">
        <v>172</v>
      </c>
      <c r="L203" s="42"/>
      <c r="M203" s="210" t="s">
        <v>19</v>
      </c>
      <c r="N203" s="211" t="s">
        <v>43</v>
      </c>
      <c r="O203" s="78"/>
      <c r="P203" s="212">
        <f>O203*H203</f>
        <v>0</v>
      </c>
      <c r="Q203" s="212">
        <v>0.054550000000000001</v>
      </c>
      <c r="R203" s="212">
        <f>Q203*H203</f>
        <v>0.27274999999999999</v>
      </c>
      <c r="S203" s="212">
        <v>0</v>
      </c>
      <c r="T203" s="213">
        <f>S203*H203</f>
        <v>0</v>
      </c>
      <c r="AR203" s="16" t="s">
        <v>173</v>
      </c>
      <c r="AT203" s="16" t="s">
        <v>168</v>
      </c>
      <c r="AU203" s="16" t="s">
        <v>82</v>
      </c>
      <c r="AY203" s="16" t="s">
        <v>166</v>
      </c>
      <c r="BE203" s="214">
        <f>IF(N203="základní",J203,0)</f>
        <v>0</v>
      </c>
      <c r="BF203" s="214">
        <f>IF(N203="snížená",J203,0)</f>
        <v>0</v>
      </c>
      <c r="BG203" s="214">
        <f>IF(N203="zákl. přenesená",J203,0)</f>
        <v>0</v>
      </c>
      <c r="BH203" s="214">
        <f>IF(N203="sníž. přenesená",J203,0)</f>
        <v>0</v>
      </c>
      <c r="BI203" s="214">
        <f>IF(N203="nulová",J203,0)</f>
        <v>0</v>
      </c>
      <c r="BJ203" s="16" t="s">
        <v>80</v>
      </c>
      <c r="BK203" s="214">
        <f>ROUND(I203*H203,2)</f>
        <v>0</v>
      </c>
      <c r="BL203" s="16" t="s">
        <v>173</v>
      </c>
      <c r="BM203" s="16" t="s">
        <v>297</v>
      </c>
    </row>
    <row r="204" s="1" customFormat="1">
      <c r="B204" s="37"/>
      <c r="C204" s="38"/>
      <c r="D204" s="215" t="s">
        <v>175</v>
      </c>
      <c r="E204" s="38"/>
      <c r="F204" s="216" t="s">
        <v>298</v>
      </c>
      <c r="G204" s="38"/>
      <c r="H204" s="38"/>
      <c r="I204" s="129"/>
      <c r="J204" s="38"/>
      <c r="K204" s="38"/>
      <c r="L204" s="42"/>
      <c r="M204" s="217"/>
      <c r="N204" s="78"/>
      <c r="O204" s="78"/>
      <c r="P204" s="78"/>
      <c r="Q204" s="78"/>
      <c r="R204" s="78"/>
      <c r="S204" s="78"/>
      <c r="T204" s="79"/>
      <c r="AT204" s="16" t="s">
        <v>175</v>
      </c>
      <c r="AU204" s="16" t="s">
        <v>82</v>
      </c>
    </row>
    <row r="205" s="11" customFormat="1">
      <c r="B205" s="218"/>
      <c r="C205" s="219"/>
      <c r="D205" s="215" t="s">
        <v>177</v>
      </c>
      <c r="E205" s="220" t="s">
        <v>19</v>
      </c>
      <c r="F205" s="221" t="s">
        <v>197</v>
      </c>
      <c r="G205" s="219"/>
      <c r="H205" s="222">
        <v>5</v>
      </c>
      <c r="I205" s="223"/>
      <c r="J205" s="219"/>
      <c r="K205" s="219"/>
      <c r="L205" s="224"/>
      <c r="M205" s="225"/>
      <c r="N205" s="226"/>
      <c r="O205" s="226"/>
      <c r="P205" s="226"/>
      <c r="Q205" s="226"/>
      <c r="R205" s="226"/>
      <c r="S205" s="226"/>
      <c r="T205" s="227"/>
      <c r="AT205" s="228" t="s">
        <v>177</v>
      </c>
      <c r="AU205" s="228" t="s">
        <v>82</v>
      </c>
      <c r="AV205" s="11" t="s">
        <v>82</v>
      </c>
      <c r="AW205" s="11" t="s">
        <v>33</v>
      </c>
      <c r="AX205" s="11" t="s">
        <v>72</v>
      </c>
      <c r="AY205" s="228" t="s">
        <v>166</v>
      </c>
    </row>
    <row r="206" s="12" customFormat="1">
      <c r="B206" s="229"/>
      <c r="C206" s="230"/>
      <c r="D206" s="215" t="s">
        <v>177</v>
      </c>
      <c r="E206" s="231" t="s">
        <v>19</v>
      </c>
      <c r="F206" s="232" t="s">
        <v>179</v>
      </c>
      <c r="G206" s="230"/>
      <c r="H206" s="233">
        <v>5</v>
      </c>
      <c r="I206" s="234"/>
      <c r="J206" s="230"/>
      <c r="K206" s="230"/>
      <c r="L206" s="235"/>
      <c r="M206" s="236"/>
      <c r="N206" s="237"/>
      <c r="O206" s="237"/>
      <c r="P206" s="237"/>
      <c r="Q206" s="237"/>
      <c r="R206" s="237"/>
      <c r="S206" s="237"/>
      <c r="T206" s="238"/>
      <c r="AT206" s="239" t="s">
        <v>177</v>
      </c>
      <c r="AU206" s="239" t="s">
        <v>82</v>
      </c>
      <c r="AV206" s="12" t="s">
        <v>173</v>
      </c>
      <c r="AW206" s="12" t="s">
        <v>33</v>
      </c>
      <c r="AX206" s="12" t="s">
        <v>80</v>
      </c>
      <c r="AY206" s="239" t="s">
        <v>166</v>
      </c>
    </row>
    <row r="207" s="1" customFormat="1" ht="16.5" customHeight="1">
      <c r="B207" s="37"/>
      <c r="C207" s="203" t="s">
        <v>299</v>
      </c>
      <c r="D207" s="203" t="s">
        <v>168</v>
      </c>
      <c r="E207" s="204" t="s">
        <v>300</v>
      </c>
      <c r="F207" s="205" t="s">
        <v>301</v>
      </c>
      <c r="G207" s="206" t="s">
        <v>251</v>
      </c>
      <c r="H207" s="207">
        <v>5</v>
      </c>
      <c r="I207" s="208"/>
      <c r="J207" s="209">
        <f>ROUND(I207*H207,2)</f>
        <v>0</v>
      </c>
      <c r="K207" s="205" t="s">
        <v>172</v>
      </c>
      <c r="L207" s="42"/>
      <c r="M207" s="210" t="s">
        <v>19</v>
      </c>
      <c r="N207" s="211" t="s">
        <v>43</v>
      </c>
      <c r="O207" s="78"/>
      <c r="P207" s="212">
        <f>O207*H207</f>
        <v>0</v>
      </c>
      <c r="Q207" s="212">
        <v>0.081850000000000006</v>
      </c>
      <c r="R207" s="212">
        <f>Q207*H207</f>
        <v>0.40925</v>
      </c>
      <c r="S207" s="212">
        <v>0</v>
      </c>
      <c r="T207" s="213">
        <f>S207*H207</f>
        <v>0</v>
      </c>
      <c r="AR207" s="16" t="s">
        <v>173</v>
      </c>
      <c r="AT207" s="16" t="s">
        <v>168</v>
      </c>
      <c r="AU207" s="16" t="s">
        <v>82</v>
      </c>
      <c r="AY207" s="16" t="s">
        <v>166</v>
      </c>
      <c r="BE207" s="214">
        <f>IF(N207="základní",J207,0)</f>
        <v>0</v>
      </c>
      <c r="BF207" s="214">
        <f>IF(N207="snížená",J207,0)</f>
        <v>0</v>
      </c>
      <c r="BG207" s="214">
        <f>IF(N207="zákl. přenesená",J207,0)</f>
        <v>0</v>
      </c>
      <c r="BH207" s="214">
        <f>IF(N207="sníž. přenesená",J207,0)</f>
        <v>0</v>
      </c>
      <c r="BI207" s="214">
        <f>IF(N207="nulová",J207,0)</f>
        <v>0</v>
      </c>
      <c r="BJ207" s="16" t="s">
        <v>80</v>
      </c>
      <c r="BK207" s="214">
        <f>ROUND(I207*H207,2)</f>
        <v>0</v>
      </c>
      <c r="BL207" s="16" t="s">
        <v>173</v>
      </c>
      <c r="BM207" s="16" t="s">
        <v>302</v>
      </c>
    </row>
    <row r="208" s="1" customFormat="1">
      <c r="B208" s="37"/>
      <c r="C208" s="38"/>
      <c r="D208" s="215" t="s">
        <v>175</v>
      </c>
      <c r="E208" s="38"/>
      <c r="F208" s="216" t="s">
        <v>298</v>
      </c>
      <c r="G208" s="38"/>
      <c r="H208" s="38"/>
      <c r="I208" s="129"/>
      <c r="J208" s="38"/>
      <c r="K208" s="38"/>
      <c r="L208" s="42"/>
      <c r="M208" s="217"/>
      <c r="N208" s="78"/>
      <c r="O208" s="78"/>
      <c r="P208" s="78"/>
      <c r="Q208" s="78"/>
      <c r="R208" s="78"/>
      <c r="S208" s="78"/>
      <c r="T208" s="79"/>
      <c r="AT208" s="16" t="s">
        <v>175</v>
      </c>
      <c r="AU208" s="16" t="s">
        <v>82</v>
      </c>
    </row>
    <row r="209" s="1" customFormat="1" ht="16.5" customHeight="1">
      <c r="B209" s="37"/>
      <c r="C209" s="203" t="s">
        <v>7</v>
      </c>
      <c r="D209" s="203" t="s">
        <v>168</v>
      </c>
      <c r="E209" s="204" t="s">
        <v>303</v>
      </c>
      <c r="F209" s="205" t="s">
        <v>304</v>
      </c>
      <c r="G209" s="206" t="s">
        <v>171</v>
      </c>
      <c r="H209" s="207">
        <v>0.94599999999999995</v>
      </c>
      <c r="I209" s="208"/>
      <c r="J209" s="209">
        <f>ROUND(I209*H209,2)</f>
        <v>0</v>
      </c>
      <c r="K209" s="205" t="s">
        <v>172</v>
      </c>
      <c r="L209" s="42"/>
      <c r="M209" s="210" t="s">
        <v>19</v>
      </c>
      <c r="N209" s="211" t="s">
        <v>43</v>
      </c>
      <c r="O209" s="78"/>
      <c r="P209" s="212">
        <f>O209*H209</f>
        <v>0</v>
      </c>
      <c r="Q209" s="212">
        <v>1.94302</v>
      </c>
      <c r="R209" s="212">
        <f>Q209*H209</f>
        <v>1.8380969199999999</v>
      </c>
      <c r="S209" s="212">
        <v>0</v>
      </c>
      <c r="T209" s="213">
        <f>S209*H209</f>
        <v>0</v>
      </c>
      <c r="AR209" s="16" t="s">
        <v>173</v>
      </c>
      <c r="AT209" s="16" t="s">
        <v>168</v>
      </c>
      <c r="AU209" s="16" t="s">
        <v>82</v>
      </c>
      <c r="AY209" s="16" t="s">
        <v>166</v>
      </c>
      <c r="BE209" s="214">
        <f>IF(N209="základní",J209,0)</f>
        <v>0</v>
      </c>
      <c r="BF209" s="214">
        <f>IF(N209="snížená",J209,0)</f>
        <v>0</v>
      </c>
      <c r="BG209" s="214">
        <f>IF(N209="zákl. přenesená",J209,0)</f>
        <v>0</v>
      </c>
      <c r="BH209" s="214">
        <f>IF(N209="sníž. přenesená",J209,0)</f>
        <v>0</v>
      </c>
      <c r="BI209" s="214">
        <f>IF(N209="nulová",J209,0)</f>
        <v>0</v>
      </c>
      <c r="BJ209" s="16" t="s">
        <v>80</v>
      </c>
      <c r="BK209" s="214">
        <f>ROUND(I209*H209,2)</f>
        <v>0</v>
      </c>
      <c r="BL209" s="16" t="s">
        <v>173</v>
      </c>
      <c r="BM209" s="16" t="s">
        <v>305</v>
      </c>
    </row>
    <row r="210" s="1" customFormat="1">
      <c r="B210" s="37"/>
      <c r="C210" s="38"/>
      <c r="D210" s="215" t="s">
        <v>175</v>
      </c>
      <c r="E210" s="38"/>
      <c r="F210" s="216" t="s">
        <v>306</v>
      </c>
      <c r="G210" s="38"/>
      <c r="H210" s="38"/>
      <c r="I210" s="129"/>
      <c r="J210" s="38"/>
      <c r="K210" s="38"/>
      <c r="L210" s="42"/>
      <c r="M210" s="217"/>
      <c r="N210" s="78"/>
      <c r="O210" s="78"/>
      <c r="P210" s="78"/>
      <c r="Q210" s="78"/>
      <c r="R210" s="78"/>
      <c r="S210" s="78"/>
      <c r="T210" s="79"/>
      <c r="AT210" s="16" t="s">
        <v>175</v>
      </c>
      <c r="AU210" s="16" t="s">
        <v>82</v>
      </c>
    </row>
    <row r="211" s="11" customFormat="1">
      <c r="B211" s="218"/>
      <c r="C211" s="219"/>
      <c r="D211" s="215" t="s">
        <v>177</v>
      </c>
      <c r="E211" s="220" t="s">
        <v>19</v>
      </c>
      <c r="F211" s="221" t="s">
        <v>307</v>
      </c>
      <c r="G211" s="219"/>
      <c r="H211" s="222">
        <v>0.23000000000000001</v>
      </c>
      <c r="I211" s="223"/>
      <c r="J211" s="219"/>
      <c r="K211" s="219"/>
      <c r="L211" s="224"/>
      <c r="M211" s="225"/>
      <c r="N211" s="226"/>
      <c r="O211" s="226"/>
      <c r="P211" s="226"/>
      <c r="Q211" s="226"/>
      <c r="R211" s="226"/>
      <c r="S211" s="226"/>
      <c r="T211" s="227"/>
      <c r="AT211" s="228" t="s">
        <v>177</v>
      </c>
      <c r="AU211" s="228" t="s">
        <v>82</v>
      </c>
      <c r="AV211" s="11" t="s">
        <v>82</v>
      </c>
      <c r="AW211" s="11" t="s">
        <v>33</v>
      </c>
      <c r="AX211" s="11" t="s">
        <v>72</v>
      </c>
      <c r="AY211" s="228" t="s">
        <v>166</v>
      </c>
    </row>
    <row r="212" s="11" customFormat="1">
      <c r="B212" s="218"/>
      <c r="C212" s="219"/>
      <c r="D212" s="215" t="s">
        <v>177</v>
      </c>
      <c r="E212" s="220" t="s">
        <v>19</v>
      </c>
      <c r="F212" s="221" t="s">
        <v>308</v>
      </c>
      <c r="G212" s="219"/>
      <c r="H212" s="222">
        <v>0.187</v>
      </c>
      <c r="I212" s="223"/>
      <c r="J212" s="219"/>
      <c r="K212" s="219"/>
      <c r="L212" s="224"/>
      <c r="M212" s="225"/>
      <c r="N212" s="226"/>
      <c r="O212" s="226"/>
      <c r="P212" s="226"/>
      <c r="Q212" s="226"/>
      <c r="R212" s="226"/>
      <c r="S212" s="226"/>
      <c r="T212" s="227"/>
      <c r="AT212" s="228" t="s">
        <v>177</v>
      </c>
      <c r="AU212" s="228" t="s">
        <v>82</v>
      </c>
      <c r="AV212" s="11" t="s">
        <v>82</v>
      </c>
      <c r="AW212" s="11" t="s">
        <v>33</v>
      </c>
      <c r="AX212" s="11" t="s">
        <v>72</v>
      </c>
      <c r="AY212" s="228" t="s">
        <v>166</v>
      </c>
    </row>
    <row r="213" s="11" customFormat="1">
      <c r="B213" s="218"/>
      <c r="C213" s="219"/>
      <c r="D213" s="215" t="s">
        <v>177</v>
      </c>
      <c r="E213" s="220" t="s">
        <v>19</v>
      </c>
      <c r="F213" s="221" t="s">
        <v>309</v>
      </c>
      <c r="G213" s="219"/>
      <c r="H213" s="222">
        <v>0.48599999999999999</v>
      </c>
      <c r="I213" s="223"/>
      <c r="J213" s="219"/>
      <c r="K213" s="219"/>
      <c r="L213" s="224"/>
      <c r="M213" s="225"/>
      <c r="N213" s="226"/>
      <c r="O213" s="226"/>
      <c r="P213" s="226"/>
      <c r="Q213" s="226"/>
      <c r="R213" s="226"/>
      <c r="S213" s="226"/>
      <c r="T213" s="227"/>
      <c r="AT213" s="228" t="s">
        <v>177</v>
      </c>
      <c r="AU213" s="228" t="s">
        <v>82</v>
      </c>
      <c r="AV213" s="11" t="s">
        <v>82</v>
      </c>
      <c r="AW213" s="11" t="s">
        <v>33</v>
      </c>
      <c r="AX213" s="11" t="s">
        <v>72</v>
      </c>
      <c r="AY213" s="228" t="s">
        <v>166</v>
      </c>
    </row>
    <row r="214" s="11" customFormat="1">
      <c r="B214" s="218"/>
      <c r="C214" s="219"/>
      <c r="D214" s="215" t="s">
        <v>177</v>
      </c>
      <c r="E214" s="220" t="s">
        <v>19</v>
      </c>
      <c r="F214" s="221" t="s">
        <v>310</v>
      </c>
      <c r="G214" s="219"/>
      <c r="H214" s="222">
        <v>0.042999999999999997</v>
      </c>
      <c r="I214" s="223"/>
      <c r="J214" s="219"/>
      <c r="K214" s="219"/>
      <c r="L214" s="224"/>
      <c r="M214" s="225"/>
      <c r="N214" s="226"/>
      <c r="O214" s="226"/>
      <c r="P214" s="226"/>
      <c r="Q214" s="226"/>
      <c r="R214" s="226"/>
      <c r="S214" s="226"/>
      <c r="T214" s="227"/>
      <c r="AT214" s="228" t="s">
        <v>177</v>
      </c>
      <c r="AU214" s="228" t="s">
        <v>82</v>
      </c>
      <c r="AV214" s="11" t="s">
        <v>82</v>
      </c>
      <c r="AW214" s="11" t="s">
        <v>33</v>
      </c>
      <c r="AX214" s="11" t="s">
        <v>72</v>
      </c>
      <c r="AY214" s="228" t="s">
        <v>166</v>
      </c>
    </row>
    <row r="215" s="12" customFormat="1">
      <c r="B215" s="229"/>
      <c r="C215" s="230"/>
      <c r="D215" s="215" t="s">
        <v>177</v>
      </c>
      <c r="E215" s="231" t="s">
        <v>19</v>
      </c>
      <c r="F215" s="232" t="s">
        <v>179</v>
      </c>
      <c r="G215" s="230"/>
      <c r="H215" s="233">
        <v>0.94600000000000006</v>
      </c>
      <c r="I215" s="234"/>
      <c r="J215" s="230"/>
      <c r="K215" s="230"/>
      <c r="L215" s="235"/>
      <c r="M215" s="236"/>
      <c r="N215" s="237"/>
      <c r="O215" s="237"/>
      <c r="P215" s="237"/>
      <c r="Q215" s="237"/>
      <c r="R215" s="237"/>
      <c r="S215" s="237"/>
      <c r="T215" s="238"/>
      <c r="AT215" s="239" t="s">
        <v>177</v>
      </c>
      <c r="AU215" s="239" t="s">
        <v>82</v>
      </c>
      <c r="AV215" s="12" t="s">
        <v>173</v>
      </c>
      <c r="AW215" s="12" t="s">
        <v>33</v>
      </c>
      <c r="AX215" s="12" t="s">
        <v>80</v>
      </c>
      <c r="AY215" s="239" t="s">
        <v>166</v>
      </c>
    </row>
    <row r="216" s="1" customFormat="1" ht="16.5" customHeight="1">
      <c r="B216" s="37"/>
      <c r="C216" s="203" t="s">
        <v>311</v>
      </c>
      <c r="D216" s="203" t="s">
        <v>168</v>
      </c>
      <c r="E216" s="204" t="s">
        <v>312</v>
      </c>
      <c r="F216" s="205" t="s">
        <v>313</v>
      </c>
      <c r="G216" s="206" t="s">
        <v>221</v>
      </c>
      <c r="H216" s="207">
        <v>0.057000000000000002</v>
      </c>
      <c r="I216" s="208"/>
      <c r="J216" s="209">
        <f>ROUND(I216*H216,2)</f>
        <v>0</v>
      </c>
      <c r="K216" s="205" t="s">
        <v>172</v>
      </c>
      <c r="L216" s="42"/>
      <c r="M216" s="210" t="s">
        <v>19</v>
      </c>
      <c r="N216" s="211" t="s">
        <v>43</v>
      </c>
      <c r="O216" s="78"/>
      <c r="P216" s="212">
        <f>O216*H216</f>
        <v>0</v>
      </c>
      <c r="Q216" s="212">
        <v>0.019539999999999998</v>
      </c>
      <c r="R216" s="212">
        <f>Q216*H216</f>
        <v>0.00111378</v>
      </c>
      <c r="S216" s="212">
        <v>0</v>
      </c>
      <c r="T216" s="213">
        <f>S216*H216</f>
        <v>0</v>
      </c>
      <c r="AR216" s="16" t="s">
        <v>173</v>
      </c>
      <c r="AT216" s="16" t="s">
        <v>168</v>
      </c>
      <c r="AU216" s="16" t="s">
        <v>82</v>
      </c>
      <c r="AY216" s="16" t="s">
        <v>166</v>
      </c>
      <c r="BE216" s="214">
        <f>IF(N216="základní",J216,0)</f>
        <v>0</v>
      </c>
      <c r="BF216" s="214">
        <f>IF(N216="snížená",J216,0)</f>
        <v>0</v>
      </c>
      <c r="BG216" s="214">
        <f>IF(N216="zákl. přenesená",J216,0)</f>
        <v>0</v>
      </c>
      <c r="BH216" s="214">
        <f>IF(N216="sníž. přenesená",J216,0)</f>
        <v>0</v>
      </c>
      <c r="BI216" s="214">
        <f>IF(N216="nulová",J216,0)</f>
        <v>0</v>
      </c>
      <c r="BJ216" s="16" t="s">
        <v>80</v>
      </c>
      <c r="BK216" s="214">
        <f>ROUND(I216*H216,2)</f>
        <v>0</v>
      </c>
      <c r="BL216" s="16" t="s">
        <v>173</v>
      </c>
      <c r="BM216" s="16" t="s">
        <v>314</v>
      </c>
    </row>
    <row r="217" s="1" customFormat="1">
      <c r="B217" s="37"/>
      <c r="C217" s="38"/>
      <c r="D217" s="215" t="s">
        <v>175</v>
      </c>
      <c r="E217" s="38"/>
      <c r="F217" s="216" t="s">
        <v>315</v>
      </c>
      <c r="G217" s="38"/>
      <c r="H217" s="38"/>
      <c r="I217" s="129"/>
      <c r="J217" s="38"/>
      <c r="K217" s="38"/>
      <c r="L217" s="42"/>
      <c r="M217" s="217"/>
      <c r="N217" s="78"/>
      <c r="O217" s="78"/>
      <c r="P217" s="78"/>
      <c r="Q217" s="78"/>
      <c r="R217" s="78"/>
      <c r="S217" s="78"/>
      <c r="T217" s="79"/>
      <c r="AT217" s="16" t="s">
        <v>175</v>
      </c>
      <c r="AU217" s="16" t="s">
        <v>82</v>
      </c>
    </row>
    <row r="218" s="13" customFormat="1">
      <c r="B218" s="240"/>
      <c r="C218" s="241"/>
      <c r="D218" s="215" t="s">
        <v>177</v>
      </c>
      <c r="E218" s="242" t="s">
        <v>19</v>
      </c>
      <c r="F218" s="243" t="s">
        <v>316</v>
      </c>
      <c r="G218" s="241"/>
      <c r="H218" s="242" t="s">
        <v>19</v>
      </c>
      <c r="I218" s="244"/>
      <c r="J218" s="241"/>
      <c r="K218" s="241"/>
      <c r="L218" s="245"/>
      <c r="M218" s="246"/>
      <c r="N218" s="247"/>
      <c r="O218" s="247"/>
      <c r="P218" s="247"/>
      <c r="Q218" s="247"/>
      <c r="R218" s="247"/>
      <c r="S218" s="247"/>
      <c r="T218" s="248"/>
      <c r="AT218" s="249" t="s">
        <v>177</v>
      </c>
      <c r="AU218" s="249" t="s">
        <v>82</v>
      </c>
      <c r="AV218" s="13" t="s">
        <v>80</v>
      </c>
      <c r="AW218" s="13" t="s">
        <v>33</v>
      </c>
      <c r="AX218" s="13" t="s">
        <v>72</v>
      </c>
      <c r="AY218" s="249" t="s">
        <v>166</v>
      </c>
    </row>
    <row r="219" s="11" customFormat="1">
      <c r="B219" s="218"/>
      <c r="C219" s="219"/>
      <c r="D219" s="215" t="s">
        <v>177</v>
      </c>
      <c r="E219" s="220" t="s">
        <v>19</v>
      </c>
      <c r="F219" s="221" t="s">
        <v>317</v>
      </c>
      <c r="G219" s="219"/>
      <c r="H219" s="222">
        <v>0.057000000000000002</v>
      </c>
      <c r="I219" s="223"/>
      <c r="J219" s="219"/>
      <c r="K219" s="219"/>
      <c r="L219" s="224"/>
      <c r="M219" s="225"/>
      <c r="N219" s="226"/>
      <c r="O219" s="226"/>
      <c r="P219" s="226"/>
      <c r="Q219" s="226"/>
      <c r="R219" s="226"/>
      <c r="S219" s="226"/>
      <c r="T219" s="227"/>
      <c r="AT219" s="228" t="s">
        <v>177</v>
      </c>
      <c r="AU219" s="228" t="s">
        <v>82</v>
      </c>
      <c r="AV219" s="11" t="s">
        <v>82</v>
      </c>
      <c r="AW219" s="11" t="s">
        <v>33</v>
      </c>
      <c r="AX219" s="11" t="s">
        <v>72</v>
      </c>
      <c r="AY219" s="228" t="s">
        <v>166</v>
      </c>
    </row>
    <row r="220" s="12" customFormat="1">
      <c r="B220" s="229"/>
      <c r="C220" s="230"/>
      <c r="D220" s="215" t="s">
        <v>177</v>
      </c>
      <c r="E220" s="231" t="s">
        <v>19</v>
      </c>
      <c r="F220" s="232" t="s">
        <v>179</v>
      </c>
      <c r="G220" s="230"/>
      <c r="H220" s="233">
        <v>0.057000000000000002</v>
      </c>
      <c r="I220" s="234"/>
      <c r="J220" s="230"/>
      <c r="K220" s="230"/>
      <c r="L220" s="235"/>
      <c r="M220" s="236"/>
      <c r="N220" s="237"/>
      <c r="O220" s="237"/>
      <c r="P220" s="237"/>
      <c r="Q220" s="237"/>
      <c r="R220" s="237"/>
      <c r="S220" s="237"/>
      <c r="T220" s="238"/>
      <c r="AT220" s="239" t="s">
        <v>177</v>
      </c>
      <c r="AU220" s="239" t="s">
        <v>82</v>
      </c>
      <c r="AV220" s="12" t="s">
        <v>173</v>
      </c>
      <c r="AW220" s="12" t="s">
        <v>33</v>
      </c>
      <c r="AX220" s="12" t="s">
        <v>80</v>
      </c>
      <c r="AY220" s="239" t="s">
        <v>166</v>
      </c>
    </row>
    <row r="221" s="1" customFormat="1" ht="16.5" customHeight="1">
      <c r="B221" s="37"/>
      <c r="C221" s="250" t="s">
        <v>318</v>
      </c>
      <c r="D221" s="250" t="s">
        <v>319</v>
      </c>
      <c r="E221" s="251" t="s">
        <v>320</v>
      </c>
      <c r="F221" s="252" t="s">
        <v>321</v>
      </c>
      <c r="G221" s="253" t="s">
        <v>221</v>
      </c>
      <c r="H221" s="254">
        <v>0.062</v>
      </c>
      <c r="I221" s="255"/>
      <c r="J221" s="256">
        <f>ROUND(I221*H221,2)</f>
        <v>0</v>
      </c>
      <c r="K221" s="252" t="s">
        <v>172</v>
      </c>
      <c r="L221" s="257"/>
      <c r="M221" s="258" t="s">
        <v>19</v>
      </c>
      <c r="N221" s="259" t="s">
        <v>43</v>
      </c>
      <c r="O221" s="78"/>
      <c r="P221" s="212">
        <f>O221*H221</f>
        <v>0</v>
      </c>
      <c r="Q221" s="212">
        <v>1</v>
      </c>
      <c r="R221" s="212">
        <f>Q221*H221</f>
        <v>0.062</v>
      </c>
      <c r="S221" s="212">
        <v>0</v>
      </c>
      <c r="T221" s="213">
        <f>S221*H221</f>
        <v>0</v>
      </c>
      <c r="AR221" s="16" t="s">
        <v>213</v>
      </c>
      <c r="AT221" s="16" t="s">
        <v>319</v>
      </c>
      <c r="AU221" s="16" t="s">
        <v>82</v>
      </c>
      <c r="AY221" s="16" t="s">
        <v>166</v>
      </c>
      <c r="BE221" s="214">
        <f>IF(N221="základní",J221,0)</f>
        <v>0</v>
      </c>
      <c r="BF221" s="214">
        <f>IF(N221="snížená",J221,0)</f>
        <v>0</v>
      </c>
      <c r="BG221" s="214">
        <f>IF(N221="zákl. přenesená",J221,0)</f>
        <v>0</v>
      </c>
      <c r="BH221" s="214">
        <f>IF(N221="sníž. přenesená",J221,0)</f>
        <v>0</v>
      </c>
      <c r="BI221" s="214">
        <f>IF(N221="nulová",J221,0)</f>
        <v>0</v>
      </c>
      <c r="BJ221" s="16" t="s">
        <v>80</v>
      </c>
      <c r="BK221" s="214">
        <f>ROUND(I221*H221,2)</f>
        <v>0</v>
      </c>
      <c r="BL221" s="16" t="s">
        <v>173</v>
      </c>
      <c r="BM221" s="16" t="s">
        <v>322</v>
      </c>
    </row>
    <row r="222" s="11" customFormat="1">
      <c r="B222" s="218"/>
      <c r="C222" s="219"/>
      <c r="D222" s="215" t="s">
        <v>177</v>
      </c>
      <c r="E222" s="219"/>
      <c r="F222" s="221" t="s">
        <v>323</v>
      </c>
      <c r="G222" s="219"/>
      <c r="H222" s="222">
        <v>0.062</v>
      </c>
      <c r="I222" s="223"/>
      <c r="J222" s="219"/>
      <c r="K222" s="219"/>
      <c r="L222" s="224"/>
      <c r="M222" s="225"/>
      <c r="N222" s="226"/>
      <c r="O222" s="226"/>
      <c r="P222" s="226"/>
      <c r="Q222" s="226"/>
      <c r="R222" s="226"/>
      <c r="S222" s="226"/>
      <c r="T222" s="227"/>
      <c r="AT222" s="228" t="s">
        <v>177</v>
      </c>
      <c r="AU222" s="228" t="s">
        <v>82</v>
      </c>
      <c r="AV222" s="11" t="s">
        <v>82</v>
      </c>
      <c r="AW222" s="11" t="s">
        <v>4</v>
      </c>
      <c r="AX222" s="11" t="s">
        <v>80</v>
      </c>
      <c r="AY222" s="228" t="s">
        <v>166</v>
      </c>
    </row>
    <row r="223" s="1" customFormat="1" ht="16.5" customHeight="1">
      <c r="B223" s="37"/>
      <c r="C223" s="203" t="s">
        <v>324</v>
      </c>
      <c r="D223" s="203" t="s">
        <v>168</v>
      </c>
      <c r="E223" s="204" t="s">
        <v>325</v>
      </c>
      <c r="F223" s="205" t="s">
        <v>326</v>
      </c>
      <c r="G223" s="206" t="s">
        <v>221</v>
      </c>
      <c r="H223" s="207">
        <v>0.32700000000000001</v>
      </c>
      <c r="I223" s="208"/>
      <c r="J223" s="209">
        <f>ROUND(I223*H223,2)</f>
        <v>0</v>
      </c>
      <c r="K223" s="205" t="s">
        <v>172</v>
      </c>
      <c r="L223" s="42"/>
      <c r="M223" s="210" t="s">
        <v>19</v>
      </c>
      <c r="N223" s="211" t="s">
        <v>43</v>
      </c>
      <c r="O223" s="78"/>
      <c r="P223" s="212">
        <f>O223*H223</f>
        <v>0</v>
      </c>
      <c r="Q223" s="212">
        <v>1.0900000000000001</v>
      </c>
      <c r="R223" s="212">
        <f>Q223*H223</f>
        <v>0.35643000000000002</v>
      </c>
      <c r="S223" s="212">
        <v>0</v>
      </c>
      <c r="T223" s="213">
        <f>S223*H223</f>
        <v>0</v>
      </c>
      <c r="AR223" s="16" t="s">
        <v>173</v>
      </c>
      <c r="AT223" s="16" t="s">
        <v>168</v>
      </c>
      <c r="AU223" s="16" t="s">
        <v>82</v>
      </c>
      <c r="AY223" s="16" t="s">
        <v>166</v>
      </c>
      <c r="BE223" s="214">
        <f>IF(N223="základní",J223,0)</f>
        <v>0</v>
      </c>
      <c r="BF223" s="214">
        <f>IF(N223="snížená",J223,0)</f>
        <v>0</v>
      </c>
      <c r="BG223" s="214">
        <f>IF(N223="zákl. přenesená",J223,0)</f>
        <v>0</v>
      </c>
      <c r="BH223" s="214">
        <f>IF(N223="sníž. přenesená",J223,0)</f>
        <v>0</v>
      </c>
      <c r="BI223" s="214">
        <f>IF(N223="nulová",J223,0)</f>
        <v>0</v>
      </c>
      <c r="BJ223" s="16" t="s">
        <v>80</v>
      </c>
      <c r="BK223" s="214">
        <f>ROUND(I223*H223,2)</f>
        <v>0</v>
      </c>
      <c r="BL223" s="16" t="s">
        <v>173</v>
      </c>
      <c r="BM223" s="16" t="s">
        <v>327</v>
      </c>
    </row>
    <row r="224" s="1" customFormat="1">
      <c r="B224" s="37"/>
      <c r="C224" s="38"/>
      <c r="D224" s="215" t="s">
        <v>175</v>
      </c>
      <c r="E224" s="38"/>
      <c r="F224" s="216" t="s">
        <v>328</v>
      </c>
      <c r="G224" s="38"/>
      <c r="H224" s="38"/>
      <c r="I224" s="129"/>
      <c r="J224" s="38"/>
      <c r="K224" s="38"/>
      <c r="L224" s="42"/>
      <c r="M224" s="217"/>
      <c r="N224" s="78"/>
      <c r="O224" s="78"/>
      <c r="P224" s="78"/>
      <c r="Q224" s="78"/>
      <c r="R224" s="78"/>
      <c r="S224" s="78"/>
      <c r="T224" s="79"/>
      <c r="AT224" s="16" t="s">
        <v>175</v>
      </c>
      <c r="AU224" s="16" t="s">
        <v>82</v>
      </c>
    </row>
    <row r="225" s="11" customFormat="1">
      <c r="B225" s="218"/>
      <c r="C225" s="219"/>
      <c r="D225" s="215" t="s">
        <v>177</v>
      </c>
      <c r="E225" s="220" t="s">
        <v>19</v>
      </c>
      <c r="F225" s="221" t="s">
        <v>329</v>
      </c>
      <c r="G225" s="219"/>
      <c r="H225" s="222">
        <v>0.29999999999999999</v>
      </c>
      <c r="I225" s="223"/>
      <c r="J225" s="219"/>
      <c r="K225" s="219"/>
      <c r="L225" s="224"/>
      <c r="M225" s="225"/>
      <c r="N225" s="226"/>
      <c r="O225" s="226"/>
      <c r="P225" s="226"/>
      <c r="Q225" s="226"/>
      <c r="R225" s="226"/>
      <c r="S225" s="226"/>
      <c r="T225" s="227"/>
      <c r="AT225" s="228" t="s">
        <v>177</v>
      </c>
      <c r="AU225" s="228" t="s">
        <v>82</v>
      </c>
      <c r="AV225" s="11" t="s">
        <v>82</v>
      </c>
      <c r="AW225" s="11" t="s">
        <v>33</v>
      </c>
      <c r="AX225" s="11" t="s">
        <v>72</v>
      </c>
      <c r="AY225" s="228" t="s">
        <v>166</v>
      </c>
    </row>
    <row r="226" s="13" customFormat="1">
      <c r="B226" s="240"/>
      <c r="C226" s="241"/>
      <c r="D226" s="215" t="s">
        <v>177</v>
      </c>
      <c r="E226" s="242" t="s">
        <v>19</v>
      </c>
      <c r="F226" s="243" t="s">
        <v>330</v>
      </c>
      <c r="G226" s="241"/>
      <c r="H226" s="242" t="s">
        <v>19</v>
      </c>
      <c r="I226" s="244"/>
      <c r="J226" s="241"/>
      <c r="K226" s="241"/>
      <c r="L226" s="245"/>
      <c r="M226" s="246"/>
      <c r="N226" s="247"/>
      <c r="O226" s="247"/>
      <c r="P226" s="247"/>
      <c r="Q226" s="247"/>
      <c r="R226" s="247"/>
      <c r="S226" s="247"/>
      <c r="T226" s="248"/>
      <c r="AT226" s="249" t="s">
        <v>177</v>
      </c>
      <c r="AU226" s="249" t="s">
        <v>82</v>
      </c>
      <c r="AV226" s="13" t="s">
        <v>80</v>
      </c>
      <c r="AW226" s="13" t="s">
        <v>33</v>
      </c>
      <c r="AX226" s="13" t="s">
        <v>72</v>
      </c>
      <c r="AY226" s="249" t="s">
        <v>166</v>
      </c>
    </row>
    <row r="227" s="11" customFormat="1">
      <c r="B227" s="218"/>
      <c r="C227" s="219"/>
      <c r="D227" s="215" t="s">
        <v>177</v>
      </c>
      <c r="E227" s="220" t="s">
        <v>19</v>
      </c>
      <c r="F227" s="221" t="s">
        <v>331</v>
      </c>
      <c r="G227" s="219"/>
      <c r="H227" s="222">
        <v>0.027</v>
      </c>
      <c r="I227" s="223"/>
      <c r="J227" s="219"/>
      <c r="K227" s="219"/>
      <c r="L227" s="224"/>
      <c r="M227" s="225"/>
      <c r="N227" s="226"/>
      <c r="O227" s="226"/>
      <c r="P227" s="226"/>
      <c r="Q227" s="226"/>
      <c r="R227" s="226"/>
      <c r="S227" s="226"/>
      <c r="T227" s="227"/>
      <c r="AT227" s="228" t="s">
        <v>177</v>
      </c>
      <c r="AU227" s="228" t="s">
        <v>82</v>
      </c>
      <c r="AV227" s="11" t="s">
        <v>82</v>
      </c>
      <c r="AW227" s="11" t="s">
        <v>33</v>
      </c>
      <c r="AX227" s="11" t="s">
        <v>72</v>
      </c>
      <c r="AY227" s="228" t="s">
        <v>166</v>
      </c>
    </row>
    <row r="228" s="13" customFormat="1">
      <c r="B228" s="240"/>
      <c r="C228" s="241"/>
      <c r="D228" s="215" t="s">
        <v>177</v>
      </c>
      <c r="E228" s="242" t="s">
        <v>19</v>
      </c>
      <c r="F228" s="243" t="s">
        <v>332</v>
      </c>
      <c r="G228" s="241"/>
      <c r="H228" s="242" t="s">
        <v>19</v>
      </c>
      <c r="I228" s="244"/>
      <c r="J228" s="241"/>
      <c r="K228" s="241"/>
      <c r="L228" s="245"/>
      <c r="M228" s="246"/>
      <c r="N228" s="247"/>
      <c r="O228" s="247"/>
      <c r="P228" s="247"/>
      <c r="Q228" s="247"/>
      <c r="R228" s="247"/>
      <c r="S228" s="247"/>
      <c r="T228" s="248"/>
      <c r="AT228" s="249" t="s">
        <v>177</v>
      </c>
      <c r="AU228" s="249" t="s">
        <v>82</v>
      </c>
      <c r="AV228" s="13" t="s">
        <v>80</v>
      </c>
      <c r="AW228" s="13" t="s">
        <v>33</v>
      </c>
      <c r="AX228" s="13" t="s">
        <v>72</v>
      </c>
      <c r="AY228" s="249" t="s">
        <v>166</v>
      </c>
    </row>
    <row r="229" s="12" customFormat="1">
      <c r="B229" s="229"/>
      <c r="C229" s="230"/>
      <c r="D229" s="215" t="s">
        <v>177</v>
      </c>
      <c r="E229" s="231" t="s">
        <v>19</v>
      </c>
      <c r="F229" s="232" t="s">
        <v>179</v>
      </c>
      <c r="G229" s="230"/>
      <c r="H229" s="233">
        <v>0.32700000000000001</v>
      </c>
      <c r="I229" s="234"/>
      <c r="J229" s="230"/>
      <c r="K229" s="230"/>
      <c r="L229" s="235"/>
      <c r="M229" s="236"/>
      <c r="N229" s="237"/>
      <c r="O229" s="237"/>
      <c r="P229" s="237"/>
      <c r="Q229" s="237"/>
      <c r="R229" s="237"/>
      <c r="S229" s="237"/>
      <c r="T229" s="238"/>
      <c r="AT229" s="239" t="s">
        <v>177</v>
      </c>
      <c r="AU229" s="239" t="s">
        <v>82</v>
      </c>
      <c r="AV229" s="12" t="s">
        <v>173</v>
      </c>
      <c r="AW229" s="12" t="s">
        <v>33</v>
      </c>
      <c r="AX229" s="12" t="s">
        <v>80</v>
      </c>
      <c r="AY229" s="239" t="s">
        <v>166</v>
      </c>
    </row>
    <row r="230" s="1" customFormat="1" ht="16.5" customHeight="1">
      <c r="B230" s="37"/>
      <c r="C230" s="203" t="s">
        <v>333</v>
      </c>
      <c r="D230" s="203" t="s">
        <v>168</v>
      </c>
      <c r="E230" s="204" t="s">
        <v>325</v>
      </c>
      <c r="F230" s="205" t="s">
        <v>326</v>
      </c>
      <c r="G230" s="206" t="s">
        <v>221</v>
      </c>
      <c r="H230" s="207">
        <v>0.068000000000000005</v>
      </c>
      <c r="I230" s="208"/>
      <c r="J230" s="209">
        <f>ROUND(I230*H230,2)</f>
        <v>0</v>
      </c>
      <c r="K230" s="205" t="s">
        <v>172</v>
      </c>
      <c r="L230" s="42"/>
      <c r="M230" s="210" t="s">
        <v>19</v>
      </c>
      <c r="N230" s="211" t="s">
        <v>43</v>
      </c>
      <c r="O230" s="78"/>
      <c r="P230" s="212">
        <f>O230*H230</f>
        <v>0</v>
      </c>
      <c r="Q230" s="212">
        <v>1.0900000000000001</v>
      </c>
      <c r="R230" s="212">
        <f>Q230*H230</f>
        <v>0.074120000000000005</v>
      </c>
      <c r="S230" s="212">
        <v>0</v>
      </c>
      <c r="T230" s="213">
        <f>S230*H230</f>
        <v>0</v>
      </c>
      <c r="AR230" s="16" t="s">
        <v>173</v>
      </c>
      <c r="AT230" s="16" t="s">
        <v>168</v>
      </c>
      <c r="AU230" s="16" t="s">
        <v>82</v>
      </c>
      <c r="AY230" s="16" t="s">
        <v>166</v>
      </c>
      <c r="BE230" s="214">
        <f>IF(N230="základní",J230,0)</f>
        <v>0</v>
      </c>
      <c r="BF230" s="214">
        <f>IF(N230="snížená",J230,0)</f>
        <v>0</v>
      </c>
      <c r="BG230" s="214">
        <f>IF(N230="zákl. přenesená",J230,0)</f>
        <v>0</v>
      </c>
      <c r="BH230" s="214">
        <f>IF(N230="sníž. přenesená",J230,0)</f>
        <v>0</v>
      </c>
      <c r="BI230" s="214">
        <f>IF(N230="nulová",J230,0)</f>
        <v>0</v>
      </c>
      <c r="BJ230" s="16" t="s">
        <v>80</v>
      </c>
      <c r="BK230" s="214">
        <f>ROUND(I230*H230,2)</f>
        <v>0</v>
      </c>
      <c r="BL230" s="16" t="s">
        <v>173</v>
      </c>
      <c r="BM230" s="16" t="s">
        <v>334</v>
      </c>
    </row>
    <row r="231" s="1" customFormat="1">
      <c r="B231" s="37"/>
      <c r="C231" s="38"/>
      <c r="D231" s="215" t="s">
        <v>175</v>
      </c>
      <c r="E231" s="38"/>
      <c r="F231" s="216" t="s">
        <v>328</v>
      </c>
      <c r="G231" s="38"/>
      <c r="H231" s="38"/>
      <c r="I231" s="129"/>
      <c r="J231" s="38"/>
      <c r="K231" s="38"/>
      <c r="L231" s="42"/>
      <c r="M231" s="217"/>
      <c r="N231" s="78"/>
      <c r="O231" s="78"/>
      <c r="P231" s="78"/>
      <c r="Q231" s="78"/>
      <c r="R231" s="78"/>
      <c r="S231" s="78"/>
      <c r="T231" s="79"/>
      <c r="AT231" s="16" t="s">
        <v>175</v>
      </c>
      <c r="AU231" s="16" t="s">
        <v>82</v>
      </c>
    </row>
    <row r="232" s="11" customFormat="1">
      <c r="B232" s="218"/>
      <c r="C232" s="219"/>
      <c r="D232" s="215" t="s">
        <v>177</v>
      </c>
      <c r="E232" s="220" t="s">
        <v>19</v>
      </c>
      <c r="F232" s="221" t="s">
        <v>335</v>
      </c>
      <c r="G232" s="219"/>
      <c r="H232" s="222">
        <v>0.068000000000000005</v>
      </c>
      <c r="I232" s="223"/>
      <c r="J232" s="219"/>
      <c r="K232" s="219"/>
      <c r="L232" s="224"/>
      <c r="M232" s="225"/>
      <c r="N232" s="226"/>
      <c r="O232" s="226"/>
      <c r="P232" s="226"/>
      <c r="Q232" s="226"/>
      <c r="R232" s="226"/>
      <c r="S232" s="226"/>
      <c r="T232" s="227"/>
      <c r="AT232" s="228" t="s">
        <v>177</v>
      </c>
      <c r="AU232" s="228" t="s">
        <v>82</v>
      </c>
      <c r="AV232" s="11" t="s">
        <v>82</v>
      </c>
      <c r="AW232" s="11" t="s">
        <v>33</v>
      </c>
      <c r="AX232" s="11" t="s">
        <v>72</v>
      </c>
      <c r="AY232" s="228" t="s">
        <v>166</v>
      </c>
    </row>
    <row r="233" s="13" customFormat="1">
      <c r="B233" s="240"/>
      <c r="C233" s="241"/>
      <c r="D233" s="215" t="s">
        <v>177</v>
      </c>
      <c r="E233" s="242" t="s">
        <v>19</v>
      </c>
      <c r="F233" s="243" t="s">
        <v>336</v>
      </c>
      <c r="G233" s="241"/>
      <c r="H233" s="242" t="s">
        <v>19</v>
      </c>
      <c r="I233" s="244"/>
      <c r="J233" s="241"/>
      <c r="K233" s="241"/>
      <c r="L233" s="245"/>
      <c r="M233" s="246"/>
      <c r="N233" s="247"/>
      <c r="O233" s="247"/>
      <c r="P233" s="247"/>
      <c r="Q233" s="247"/>
      <c r="R233" s="247"/>
      <c r="S233" s="247"/>
      <c r="T233" s="248"/>
      <c r="AT233" s="249" t="s">
        <v>177</v>
      </c>
      <c r="AU233" s="249" t="s">
        <v>82</v>
      </c>
      <c r="AV233" s="13" t="s">
        <v>80</v>
      </c>
      <c r="AW233" s="13" t="s">
        <v>33</v>
      </c>
      <c r="AX233" s="13" t="s">
        <v>72</v>
      </c>
      <c r="AY233" s="249" t="s">
        <v>166</v>
      </c>
    </row>
    <row r="234" s="12" customFormat="1">
      <c r="B234" s="229"/>
      <c r="C234" s="230"/>
      <c r="D234" s="215" t="s">
        <v>177</v>
      </c>
      <c r="E234" s="231" t="s">
        <v>19</v>
      </c>
      <c r="F234" s="232" t="s">
        <v>179</v>
      </c>
      <c r="G234" s="230"/>
      <c r="H234" s="233">
        <v>0.068000000000000005</v>
      </c>
      <c r="I234" s="234"/>
      <c r="J234" s="230"/>
      <c r="K234" s="230"/>
      <c r="L234" s="235"/>
      <c r="M234" s="236"/>
      <c r="N234" s="237"/>
      <c r="O234" s="237"/>
      <c r="P234" s="237"/>
      <c r="Q234" s="237"/>
      <c r="R234" s="237"/>
      <c r="S234" s="237"/>
      <c r="T234" s="238"/>
      <c r="AT234" s="239" t="s">
        <v>177</v>
      </c>
      <c r="AU234" s="239" t="s">
        <v>82</v>
      </c>
      <c r="AV234" s="12" t="s">
        <v>173</v>
      </c>
      <c r="AW234" s="12" t="s">
        <v>33</v>
      </c>
      <c r="AX234" s="12" t="s">
        <v>80</v>
      </c>
      <c r="AY234" s="239" t="s">
        <v>166</v>
      </c>
    </row>
    <row r="235" s="1" customFormat="1" ht="16.5" customHeight="1">
      <c r="B235" s="37"/>
      <c r="C235" s="203" t="s">
        <v>337</v>
      </c>
      <c r="D235" s="203" t="s">
        <v>168</v>
      </c>
      <c r="E235" s="204" t="s">
        <v>338</v>
      </c>
      <c r="F235" s="205" t="s">
        <v>339</v>
      </c>
      <c r="G235" s="206" t="s">
        <v>221</v>
      </c>
      <c r="H235" s="207">
        <v>0.34100000000000003</v>
      </c>
      <c r="I235" s="208"/>
      <c r="J235" s="209">
        <f>ROUND(I235*H235,2)</f>
        <v>0</v>
      </c>
      <c r="K235" s="205" t="s">
        <v>172</v>
      </c>
      <c r="L235" s="42"/>
      <c r="M235" s="210" t="s">
        <v>19</v>
      </c>
      <c r="N235" s="211" t="s">
        <v>43</v>
      </c>
      <c r="O235" s="78"/>
      <c r="P235" s="212">
        <f>O235*H235</f>
        <v>0</v>
      </c>
      <c r="Q235" s="212">
        <v>1.0900000000000001</v>
      </c>
      <c r="R235" s="212">
        <f>Q235*H235</f>
        <v>0.37169000000000008</v>
      </c>
      <c r="S235" s="212">
        <v>0</v>
      </c>
      <c r="T235" s="213">
        <f>S235*H235</f>
        <v>0</v>
      </c>
      <c r="AR235" s="16" t="s">
        <v>173</v>
      </c>
      <c r="AT235" s="16" t="s">
        <v>168</v>
      </c>
      <c r="AU235" s="16" t="s">
        <v>82</v>
      </c>
      <c r="AY235" s="16" t="s">
        <v>166</v>
      </c>
      <c r="BE235" s="214">
        <f>IF(N235="základní",J235,0)</f>
        <v>0</v>
      </c>
      <c r="BF235" s="214">
        <f>IF(N235="snížená",J235,0)</f>
        <v>0</v>
      </c>
      <c r="BG235" s="214">
        <f>IF(N235="zákl. přenesená",J235,0)</f>
        <v>0</v>
      </c>
      <c r="BH235" s="214">
        <f>IF(N235="sníž. přenesená",J235,0)</f>
        <v>0</v>
      </c>
      <c r="BI235" s="214">
        <f>IF(N235="nulová",J235,0)</f>
        <v>0</v>
      </c>
      <c r="BJ235" s="16" t="s">
        <v>80</v>
      </c>
      <c r="BK235" s="214">
        <f>ROUND(I235*H235,2)</f>
        <v>0</v>
      </c>
      <c r="BL235" s="16" t="s">
        <v>173</v>
      </c>
      <c r="BM235" s="16" t="s">
        <v>340</v>
      </c>
    </row>
    <row r="236" s="1" customFormat="1">
      <c r="B236" s="37"/>
      <c r="C236" s="38"/>
      <c r="D236" s="215" t="s">
        <v>175</v>
      </c>
      <c r="E236" s="38"/>
      <c r="F236" s="216" t="s">
        <v>328</v>
      </c>
      <c r="G236" s="38"/>
      <c r="H236" s="38"/>
      <c r="I236" s="129"/>
      <c r="J236" s="38"/>
      <c r="K236" s="38"/>
      <c r="L236" s="42"/>
      <c r="M236" s="217"/>
      <c r="N236" s="78"/>
      <c r="O236" s="78"/>
      <c r="P236" s="78"/>
      <c r="Q236" s="78"/>
      <c r="R236" s="78"/>
      <c r="S236" s="78"/>
      <c r="T236" s="79"/>
      <c r="AT236" s="16" t="s">
        <v>175</v>
      </c>
      <c r="AU236" s="16" t="s">
        <v>82</v>
      </c>
    </row>
    <row r="237" s="11" customFormat="1">
      <c r="B237" s="218"/>
      <c r="C237" s="219"/>
      <c r="D237" s="215" t="s">
        <v>177</v>
      </c>
      <c r="E237" s="220" t="s">
        <v>19</v>
      </c>
      <c r="F237" s="221" t="s">
        <v>341</v>
      </c>
      <c r="G237" s="219"/>
      <c r="H237" s="222">
        <v>0.17199999999999999</v>
      </c>
      <c r="I237" s="223"/>
      <c r="J237" s="219"/>
      <c r="K237" s="219"/>
      <c r="L237" s="224"/>
      <c r="M237" s="225"/>
      <c r="N237" s="226"/>
      <c r="O237" s="226"/>
      <c r="P237" s="226"/>
      <c r="Q237" s="226"/>
      <c r="R237" s="226"/>
      <c r="S237" s="226"/>
      <c r="T237" s="227"/>
      <c r="AT237" s="228" t="s">
        <v>177</v>
      </c>
      <c r="AU237" s="228" t="s">
        <v>82</v>
      </c>
      <c r="AV237" s="11" t="s">
        <v>82</v>
      </c>
      <c r="AW237" s="11" t="s">
        <v>33</v>
      </c>
      <c r="AX237" s="11" t="s">
        <v>72</v>
      </c>
      <c r="AY237" s="228" t="s">
        <v>166</v>
      </c>
    </row>
    <row r="238" s="13" customFormat="1">
      <c r="B238" s="240"/>
      <c r="C238" s="241"/>
      <c r="D238" s="215" t="s">
        <v>177</v>
      </c>
      <c r="E238" s="242" t="s">
        <v>19</v>
      </c>
      <c r="F238" s="243" t="s">
        <v>342</v>
      </c>
      <c r="G238" s="241"/>
      <c r="H238" s="242" t="s">
        <v>19</v>
      </c>
      <c r="I238" s="244"/>
      <c r="J238" s="241"/>
      <c r="K238" s="241"/>
      <c r="L238" s="245"/>
      <c r="M238" s="246"/>
      <c r="N238" s="247"/>
      <c r="O238" s="247"/>
      <c r="P238" s="247"/>
      <c r="Q238" s="247"/>
      <c r="R238" s="247"/>
      <c r="S238" s="247"/>
      <c r="T238" s="248"/>
      <c r="AT238" s="249" t="s">
        <v>177</v>
      </c>
      <c r="AU238" s="249" t="s">
        <v>82</v>
      </c>
      <c r="AV238" s="13" t="s">
        <v>80</v>
      </c>
      <c r="AW238" s="13" t="s">
        <v>33</v>
      </c>
      <c r="AX238" s="13" t="s">
        <v>72</v>
      </c>
      <c r="AY238" s="249" t="s">
        <v>166</v>
      </c>
    </row>
    <row r="239" s="11" customFormat="1">
      <c r="B239" s="218"/>
      <c r="C239" s="219"/>
      <c r="D239" s="215" t="s">
        <v>177</v>
      </c>
      <c r="E239" s="220" t="s">
        <v>19</v>
      </c>
      <c r="F239" s="221" t="s">
        <v>343</v>
      </c>
      <c r="G239" s="219"/>
      <c r="H239" s="222">
        <v>0.14000000000000001</v>
      </c>
      <c r="I239" s="223"/>
      <c r="J239" s="219"/>
      <c r="K239" s="219"/>
      <c r="L239" s="224"/>
      <c r="M239" s="225"/>
      <c r="N239" s="226"/>
      <c r="O239" s="226"/>
      <c r="P239" s="226"/>
      <c r="Q239" s="226"/>
      <c r="R239" s="226"/>
      <c r="S239" s="226"/>
      <c r="T239" s="227"/>
      <c r="AT239" s="228" t="s">
        <v>177</v>
      </c>
      <c r="AU239" s="228" t="s">
        <v>82</v>
      </c>
      <c r="AV239" s="11" t="s">
        <v>82</v>
      </c>
      <c r="AW239" s="11" t="s">
        <v>33</v>
      </c>
      <c r="AX239" s="11" t="s">
        <v>72</v>
      </c>
      <c r="AY239" s="228" t="s">
        <v>166</v>
      </c>
    </row>
    <row r="240" s="13" customFormat="1">
      <c r="B240" s="240"/>
      <c r="C240" s="241"/>
      <c r="D240" s="215" t="s">
        <v>177</v>
      </c>
      <c r="E240" s="242" t="s">
        <v>19</v>
      </c>
      <c r="F240" s="243" t="s">
        <v>344</v>
      </c>
      <c r="G240" s="241"/>
      <c r="H240" s="242" t="s">
        <v>19</v>
      </c>
      <c r="I240" s="244"/>
      <c r="J240" s="241"/>
      <c r="K240" s="241"/>
      <c r="L240" s="245"/>
      <c r="M240" s="246"/>
      <c r="N240" s="247"/>
      <c r="O240" s="247"/>
      <c r="P240" s="247"/>
      <c r="Q240" s="247"/>
      <c r="R240" s="247"/>
      <c r="S240" s="247"/>
      <c r="T240" s="248"/>
      <c r="AT240" s="249" t="s">
        <v>177</v>
      </c>
      <c r="AU240" s="249" t="s">
        <v>82</v>
      </c>
      <c r="AV240" s="13" t="s">
        <v>80</v>
      </c>
      <c r="AW240" s="13" t="s">
        <v>33</v>
      </c>
      <c r="AX240" s="13" t="s">
        <v>72</v>
      </c>
      <c r="AY240" s="249" t="s">
        <v>166</v>
      </c>
    </row>
    <row r="241" s="11" customFormat="1">
      <c r="B241" s="218"/>
      <c r="C241" s="219"/>
      <c r="D241" s="215" t="s">
        <v>177</v>
      </c>
      <c r="E241" s="220" t="s">
        <v>19</v>
      </c>
      <c r="F241" s="221" t="s">
        <v>345</v>
      </c>
      <c r="G241" s="219"/>
      <c r="H241" s="222">
        <v>0.029000000000000001</v>
      </c>
      <c r="I241" s="223"/>
      <c r="J241" s="219"/>
      <c r="K241" s="219"/>
      <c r="L241" s="224"/>
      <c r="M241" s="225"/>
      <c r="N241" s="226"/>
      <c r="O241" s="226"/>
      <c r="P241" s="226"/>
      <c r="Q241" s="226"/>
      <c r="R241" s="226"/>
      <c r="S241" s="226"/>
      <c r="T241" s="227"/>
      <c r="AT241" s="228" t="s">
        <v>177</v>
      </c>
      <c r="AU241" s="228" t="s">
        <v>82</v>
      </c>
      <c r="AV241" s="11" t="s">
        <v>82</v>
      </c>
      <c r="AW241" s="11" t="s">
        <v>33</v>
      </c>
      <c r="AX241" s="11" t="s">
        <v>72</v>
      </c>
      <c r="AY241" s="228" t="s">
        <v>166</v>
      </c>
    </row>
    <row r="242" s="13" customFormat="1">
      <c r="B242" s="240"/>
      <c r="C242" s="241"/>
      <c r="D242" s="215" t="s">
        <v>177</v>
      </c>
      <c r="E242" s="242" t="s">
        <v>19</v>
      </c>
      <c r="F242" s="243" t="s">
        <v>346</v>
      </c>
      <c r="G242" s="241"/>
      <c r="H242" s="242" t="s">
        <v>19</v>
      </c>
      <c r="I242" s="244"/>
      <c r="J242" s="241"/>
      <c r="K242" s="241"/>
      <c r="L242" s="245"/>
      <c r="M242" s="246"/>
      <c r="N242" s="247"/>
      <c r="O242" s="247"/>
      <c r="P242" s="247"/>
      <c r="Q242" s="247"/>
      <c r="R242" s="247"/>
      <c r="S242" s="247"/>
      <c r="T242" s="248"/>
      <c r="AT242" s="249" t="s">
        <v>177</v>
      </c>
      <c r="AU242" s="249" t="s">
        <v>82</v>
      </c>
      <c r="AV242" s="13" t="s">
        <v>80</v>
      </c>
      <c r="AW242" s="13" t="s">
        <v>33</v>
      </c>
      <c r="AX242" s="13" t="s">
        <v>72</v>
      </c>
      <c r="AY242" s="249" t="s">
        <v>166</v>
      </c>
    </row>
    <row r="243" s="12" customFormat="1">
      <c r="B243" s="229"/>
      <c r="C243" s="230"/>
      <c r="D243" s="215" t="s">
        <v>177</v>
      </c>
      <c r="E243" s="231" t="s">
        <v>19</v>
      </c>
      <c r="F243" s="232" t="s">
        <v>179</v>
      </c>
      <c r="G243" s="230"/>
      <c r="H243" s="233">
        <v>0.34100000000000003</v>
      </c>
      <c r="I243" s="234"/>
      <c r="J243" s="230"/>
      <c r="K243" s="230"/>
      <c r="L243" s="235"/>
      <c r="M243" s="236"/>
      <c r="N243" s="237"/>
      <c r="O243" s="237"/>
      <c r="P243" s="237"/>
      <c r="Q243" s="237"/>
      <c r="R243" s="237"/>
      <c r="S243" s="237"/>
      <c r="T243" s="238"/>
      <c r="AT243" s="239" t="s">
        <v>177</v>
      </c>
      <c r="AU243" s="239" t="s">
        <v>82</v>
      </c>
      <c r="AV243" s="12" t="s">
        <v>173</v>
      </c>
      <c r="AW243" s="12" t="s">
        <v>33</v>
      </c>
      <c r="AX243" s="12" t="s">
        <v>80</v>
      </c>
      <c r="AY243" s="239" t="s">
        <v>166</v>
      </c>
    </row>
    <row r="244" s="1" customFormat="1" ht="16.5" customHeight="1">
      <c r="B244" s="37"/>
      <c r="C244" s="203" t="s">
        <v>347</v>
      </c>
      <c r="D244" s="203" t="s">
        <v>168</v>
      </c>
      <c r="E244" s="204" t="s">
        <v>348</v>
      </c>
      <c r="F244" s="205" t="s">
        <v>349</v>
      </c>
      <c r="G244" s="206" t="s">
        <v>350</v>
      </c>
      <c r="H244" s="207">
        <v>3.75</v>
      </c>
      <c r="I244" s="208"/>
      <c r="J244" s="209">
        <f>ROUND(I244*H244,2)</f>
        <v>0</v>
      </c>
      <c r="K244" s="205" t="s">
        <v>172</v>
      </c>
      <c r="L244" s="42"/>
      <c r="M244" s="210" t="s">
        <v>19</v>
      </c>
      <c r="N244" s="211" t="s">
        <v>43</v>
      </c>
      <c r="O244" s="78"/>
      <c r="P244" s="212">
        <f>O244*H244</f>
        <v>0</v>
      </c>
      <c r="Q244" s="212">
        <v>0.00029999999999999997</v>
      </c>
      <c r="R244" s="212">
        <f>Q244*H244</f>
        <v>0.0011249999999999999</v>
      </c>
      <c r="S244" s="212">
        <v>0</v>
      </c>
      <c r="T244" s="213">
        <f>S244*H244</f>
        <v>0</v>
      </c>
      <c r="AR244" s="16" t="s">
        <v>173</v>
      </c>
      <c r="AT244" s="16" t="s">
        <v>168</v>
      </c>
      <c r="AU244" s="16" t="s">
        <v>82</v>
      </c>
      <c r="AY244" s="16" t="s">
        <v>166</v>
      </c>
      <c r="BE244" s="214">
        <f>IF(N244="základní",J244,0)</f>
        <v>0</v>
      </c>
      <c r="BF244" s="214">
        <f>IF(N244="snížená",J244,0)</f>
        <v>0</v>
      </c>
      <c r="BG244" s="214">
        <f>IF(N244="zákl. přenesená",J244,0)</f>
        <v>0</v>
      </c>
      <c r="BH244" s="214">
        <f>IF(N244="sníž. přenesená",J244,0)</f>
        <v>0</v>
      </c>
      <c r="BI244" s="214">
        <f>IF(N244="nulová",J244,0)</f>
        <v>0</v>
      </c>
      <c r="BJ244" s="16" t="s">
        <v>80</v>
      </c>
      <c r="BK244" s="214">
        <f>ROUND(I244*H244,2)</f>
        <v>0</v>
      </c>
      <c r="BL244" s="16" t="s">
        <v>173</v>
      </c>
      <c r="BM244" s="16" t="s">
        <v>351</v>
      </c>
    </row>
    <row r="245" s="11" customFormat="1">
      <c r="B245" s="218"/>
      <c r="C245" s="219"/>
      <c r="D245" s="215" t="s">
        <v>177</v>
      </c>
      <c r="E245" s="220" t="s">
        <v>19</v>
      </c>
      <c r="F245" s="221" t="s">
        <v>352</v>
      </c>
      <c r="G245" s="219"/>
      <c r="H245" s="222">
        <v>3.75</v>
      </c>
      <c r="I245" s="223"/>
      <c r="J245" s="219"/>
      <c r="K245" s="219"/>
      <c r="L245" s="224"/>
      <c r="M245" s="225"/>
      <c r="N245" s="226"/>
      <c r="O245" s="226"/>
      <c r="P245" s="226"/>
      <c r="Q245" s="226"/>
      <c r="R245" s="226"/>
      <c r="S245" s="226"/>
      <c r="T245" s="227"/>
      <c r="AT245" s="228" t="s">
        <v>177</v>
      </c>
      <c r="AU245" s="228" t="s">
        <v>82</v>
      </c>
      <c r="AV245" s="11" t="s">
        <v>82</v>
      </c>
      <c r="AW245" s="11" t="s">
        <v>33</v>
      </c>
      <c r="AX245" s="11" t="s">
        <v>72</v>
      </c>
      <c r="AY245" s="228" t="s">
        <v>166</v>
      </c>
    </row>
    <row r="246" s="12" customFormat="1">
      <c r="B246" s="229"/>
      <c r="C246" s="230"/>
      <c r="D246" s="215" t="s">
        <v>177</v>
      </c>
      <c r="E246" s="231" t="s">
        <v>19</v>
      </c>
      <c r="F246" s="232" t="s">
        <v>179</v>
      </c>
      <c r="G246" s="230"/>
      <c r="H246" s="233">
        <v>3.75</v>
      </c>
      <c r="I246" s="234"/>
      <c r="J246" s="230"/>
      <c r="K246" s="230"/>
      <c r="L246" s="235"/>
      <c r="M246" s="236"/>
      <c r="N246" s="237"/>
      <c r="O246" s="237"/>
      <c r="P246" s="237"/>
      <c r="Q246" s="237"/>
      <c r="R246" s="237"/>
      <c r="S246" s="237"/>
      <c r="T246" s="238"/>
      <c r="AT246" s="239" t="s">
        <v>177</v>
      </c>
      <c r="AU246" s="239" t="s">
        <v>82</v>
      </c>
      <c r="AV246" s="12" t="s">
        <v>173</v>
      </c>
      <c r="AW246" s="12" t="s">
        <v>33</v>
      </c>
      <c r="AX246" s="12" t="s">
        <v>80</v>
      </c>
      <c r="AY246" s="239" t="s">
        <v>166</v>
      </c>
    </row>
    <row r="247" s="1" customFormat="1" ht="16.5" customHeight="1">
      <c r="B247" s="37"/>
      <c r="C247" s="203" t="s">
        <v>353</v>
      </c>
      <c r="D247" s="203" t="s">
        <v>168</v>
      </c>
      <c r="E247" s="204" t="s">
        <v>354</v>
      </c>
      <c r="F247" s="205" t="s">
        <v>355</v>
      </c>
      <c r="G247" s="206" t="s">
        <v>251</v>
      </c>
      <c r="H247" s="207">
        <v>3</v>
      </c>
      <c r="I247" s="208"/>
      <c r="J247" s="209">
        <f>ROUND(I247*H247,2)</f>
        <v>0</v>
      </c>
      <c r="K247" s="205" t="s">
        <v>172</v>
      </c>
      <c r="L247" s="42"/>
      <c r="M247" s="210" t="s">
        <v>19</v>
      </c>
      <c r="N247" s="211" t="s">
        <v>43</v>
      </c>
      <c r="O247" s="78"/>
      <c r="P247" s="212">
        <f>O247*H247</f>
        <v>0</v>
      </c>
      <c r="Q247" s="212">
        <v>0.023689999999999999</v>
      </c>
      <c r="R247" s="212">
        <f>Q247*H247</f>
        <v>0.071069999999999994</v>
      </c>
      <c r="S247" s="212">
        <v>0</v>
      </c>
      <c r="T247" s="213">
        <f>S247*H247</f>
        <v>0</v>
      </c>
      <c r="AR247" s="16" t="s">
        <v>173</v>
      </c>
      <c r="AT247" s="16" t="s">
        <v>168</v>
      </c>
      <c r="AU247" s="16" t="s">
        <v>82</v>
      </c>
      <c r="AY247" s="16" t="s">
        <v>166</v>
      </c>
      <c r="BE247" s="214">
        <f>IF(N247="základní",J247,0)</f>
        <v>0</v>
      </c>
      <c r="BF247" s="214">
        <f>IF(N247="snížená",J247,0)</f>
        <v>0</v>
      </c>
      <c r="BG247" s="214">
        <f>IF(N247="zákl. přenesená",J247,0)</f>
        <v>0</v>
      </c>
      <c r="BH247" s="214">
        <f>IF(N247="sníž. přenesená",J247,0)</f>
        <v>0</v>
      </c>
      <c r="BI247" s="214">
        <f>IF(N247="nulová",J247,0)</f>
        <v>0</v>
      </c>
      <c r="BJ247" s="16" t="s">
        <v>80</v>
      </c>
      <c r="BK247" s="214">
        <f>ROUND(I247*H247,2)</f>
        <v>0</v>
      </c>
      <c r="BL247" s="16" t="s">
        <v>173</v>
      </c>
      <c r="BM247" s="16" t="s">
        <v>356</v>
      </c>
    </row>
    <row r="248" s="11" customFormat="1">
      <c r="B248" s="218"/>
      <c r="C248" s="219"/>
      <c r="D248" s="215" t="s">
        <v>177</v>
      </c>
      <c r="E248" s="220" t="s">
        <v>19</v>
      </c>
      <c r="F248" s="221" t="s">
        <v>357</v>
      </c>
      <c r="G248" s="219"/>
      <c r="H248" s="222">
        <v>3</v>
      </c>
      <c r="I248" s="223"/>
      <c r="J248" s="219"/>
      <c r="K248" s="219"/>
      <c r="L248" s="224"/>
      <c r="M248" s="225"/>
      <c r="N248" s="226"/>
      <c r="O248" s="226"/>
      <c r="P248" s="226"/>
      <c r="Q248" s="226"/>
      <c r="R248" s="226"/>
      <c r="S248" s="226"/>
      <c r="T248" s="227"/>
      <c r="AT248" s="228" t="s">
        <v>177</v>
      </c>
      <c r="AU248" s="228" t="s">
        <v>82</v>
      </c>
      <c r="AV248" s="11" t="s">
        <v>82</v>
      </c>
      <c r="AW248" s="11" t="s">
        <v>33</v>
      </c>
      <c r="AX248" s="11" t="s">
        <v>72</v>
      </c>
      <c r="AY248" s="228" t="s">
        <v>166</v>
      </c>
    </row>
    <row r="249" s="12" customFormat="1">
      <c r="B249" s="229"/>
      <c r="C249" s="230"/>
      <c r="D249" s="215" t="s">
        <v>177</v>
      </c>
      <c r="E249" s="231" t="s">
        <v>19</v>
      </c>
      <c r="F249" s="232" t="s">
        <v>179</v>
      </c>
      <c r="G249" s="230"/>
      <c r="H249" s="233">
        <v>3</v>
      </c>
      <c r="I249" s="234"/>
      <c r="J249" s="230"/>
      <c r="K249" s="230"/>
      <c r="L249" s="235"/>
      <c r="M249" s="236"/>
      <c r="N249" s="237"/>
      <c r="O249" s="237"/>
      <c r="P249" s="237"/>
      <c r="Q249" s="237"/>
      <c r="R249" s="237"/>
      <c r="S249" s="237"/>
      <c r="T249" s="238"/>
      <c r="AT249" s="239" t="s">
        <v>177</v>
      </c>
      <c r="AU249" s="239" t="s">
        <v>82</v>
      </c>
      <c r="AV249" s="12" t="s">
        <v>173</v>
      </c>
      <c r="AW249" s="12" t="s">
        <v>33</v>
      </c>
      <c r="AX249" s="12" t="s">
        <v>80</v>
      </c>
      <c r="AY249" s="239" t="s">
        <v>166</v>
      </c>
    </row>
    <row r="250" s="1" customFormat="1" ht="16.5" customHeight="1">
      <c r="B250" s="37"/>
      <c r="C250" s="203" t="s">
        <v>358</v>
      </c>
      <c r="D250" s="203" t="s">
        <v>168</v>
      </c>
      <c r="E250" s="204" t="s">
        <v>359</v>
      </c>
      <c r="F250" s="205" t="s">
        <v>360</v>
      </c>
      <c r="G250" s="206" t="s">
        <v>251</v>
      </c>
      <c r="H250" s="207">
        <v>3</v>
      </c>
      <c r="I250" s="208"/>
      <c r="J250" s="209">
        <f>ROUND(I250*H250,2)</f>
        <v>0</v>
      </c>
      <c r="K250" s="205" t="s">
        <v>172</v>
      </c>
      <c r="L250" s="42"/>
      <c r="M250" s="210" t="s">
        <v>19</v>
      </c>
      <c r="N250" s="211" t="s">
        <v>43</v>
      </c>
      <c r="O250" s="78"/>
      <c r="P250" s="212">
        <f>O250*H250</f>
        <v>0</v>
      </c>
      <c r="Q250" s="212">
        <v>0.046940000000000003</v>
      </c>
      <c r="R250" s="212">
        <f>Q250*H250</f>
        <v>0.14082</v>
      </c>
      <c r="S250" s="212">
        <v>0</v>
      </c>
      <c r="T250" s="213">
        <f>S250*H250</f>
        <v>0</v>
      </c>
      <c r="AR250" s="16" t="s">
        <v>173</v>
      </c>
      <c r="AT250" s="16" t="s">
        <v>168</v>
      </c>
      <c r="AU250" s="16" t="s">
        <v>82</v>
      </c>
      <c r="AY250" s="16" t="s">
        <v>166</v>
      </c>
      <c r="BE250" s="214">
        <f>IF(N250="základní",J250,0)</f>
        <v>0</v>
      </c>
      <c r="BF250" s="214">
        <f>IF(N250="snížená",J250,0)</f>
        <v>0</v>
      </c>
      <c r="BG250" s="214">
        <f>IF(N250="zákl. přenesená",J250,0)</f>
        <v>0</v>
      </c>
      <c r="BH250" s="214">
        <f>IF(N250="sníž. přenesená",J250,0)</f>
        <v>0</v>
      </c>
      <c r="BI250" s="214">
        <f>IF(N250="nulová",J250,0)</f>
        <v>0</v>
      </c>
      <c r="BJ250" s="16" t="s">
        <v>80</v>
      </c>
      <c r="BK250" s="214">
        <f>ROUND(I250*H250,2)</f>
        <v>0</v>
      </c>
      <c r="BL250" s="16" t="s">
        <v>173</v>
      </c>
      <c r="BM250" s="16" t="s">
        <v>361</v>
      </c>
    </row>
    <row r="251" s="11" customFormat="1">
      <c r="B251" s="218"/>
      <c r="C251" s="219"/>
      <c r="D251" s="215" t="s">
        <v>177</v>
      </c>
      <c r="E251" s="220" t="s">
        <v>19</v>
      </c>
      <c r="F251" s="221" t="s">
        <v>362</v>
      </c>
      <c r="G251" s="219"/>
      <c r="H251" s="222">
        <v>3</v>
      </c>
      <c r="I251" s="223"/>
      <c r="J251" s="219"/>
      <c r="K251" s="219"/>
      <c r="L251" s="224"/>
      <c r="M251" s="225"/>
      <c r="N251" s="226"/>
      <c r="O251" s="226"/>
      <c r="P251" s="226"/>
      <c r="Q251" s="226"/>
      <c r="R251" s="226"/>
      <c r="S251" s="226"/>
      <c r="T251" s="227"/>
      <c r="AT251" s="228" t="s">
        <v>177</v>
      </c>
      <c r="AU251" s="228" t="s">
        <v>82</v>
      </c>
      <c r="AV251" s="11" t="s">
        <v>82</v>
      </c>
      <c r="AW251" s="11" t="s">
        <v>33</v>
      </c>
      <c r="AX251" s="11" t="s">
        <v>72</v>
      </c>
      <c r="AY251" s="228" t="s">
        <v>166</v>
      </c>
    </row>
    <row r="252" s="13" customFormat="1">
      <c r="B252" s="240"/>
      <c r="C252" s="241"/>
      <c r="D252" s="215" t="s">
        <v>177</v>
      </c>
      <c r="E252" s="242" t="s">
        <v>19</v>
      </c>
      <c r="F252" s="243" t="s">
        <v>254</v>
      </c>
      <c r="G252" s="241"/>
      <c r="H252" s="242" t="s">
        <v>19</v>
      </c>
      <c r="I252" s="244"/>
      <c r="J252" s="241"/>
      <c r="K252" s="241"/>
      <c r="L252" s="245"/>
      <c r="M252" s="246"/>
      <c r="N252" s="247"/>
      <c r="O252" s="247"/>
      <c r="P252" s="247"/>
      <c r="Q252" s="247"/>
      <c r="R252" s="247"/>
      <c r="S252" s="247"/>
      <c r="T252" s="248"/>
      <c r="AT252" s="249" t="s">
        <v>177</v>
      </c>
      <c r="AU252" s="249" t="s">
        <v>82</v>
      </c>
      <c r="AV252" s="13" t="s">
        <v>80</v>
      </c>
      <c r="AW252" s="13" t="s">
        <v>33</v>
      </c>
      <c r="AX252" s="13" t="s">
        <v>72</v>
      </c>
      <c r="AY252" s="249" t="s">
        <v>166</v>
      </c>
    </row>
    <row r="253" s="12" customFormat="1">
      <c r="B253" s="229"/>
      <c r="C253" s="230"/>
      <c r="D253" s="215" t="s">
        <v>177</v>
      </c>
      <c r="E253" s="231" t="s">
        <v>19</v>
      </c>
      <c r="F253" s="232" t="s">
        <v>179</v>
      </c>
      <c r="G253" s="230"/>
      <c r="H253" s="233">
        <v>3</v>
      </c>
      <c r="I253" s="234"/>
      <c r="J253" s="230"/>
      <c r="K253" s="230"/>
      <c r="L253" s="235"/>
      <c r="M253" s="236"/>
      <c r="N253" s="237"/>
      <c r="O253" s="237"/>
      <c r="P253" s="237"/>
      <c r="Q253" s="237"/>
      <c r="R253" s="237"/>
      <c r="S253" s="237"/>
      <c r="T253" s="238"/>
      <c r="AT253" s="239" t="s">
        <v>177</v>
      </c>
      <c r="AU253" s="239" t="s">
        <v>82</v>
      </c>
      <c r="AV253" s="12" t="s">
        <v>173</v>
      </c>
      <c r="AW253" s="12" t="s">
        <v>33</v>
      </c>
      <c r="AX253" s="12" t="s">
        <v>80</v>
      </c>
      <c r="AY253" s="239" t="s">
        <v>166</v>
      </c>
    </row>
    <row r="254" s="1" customFormat="1" ht="16.5" customHeight="1">
      <c r="B254" s="37"/>
      <c r="C254" s="203" t="s">
        <v>363</v>
      </c>
      <c r="D254" s="203" t="s">
        <v>168</v>
      </c>
      <c r="E254" s="204" t="s">
        <v>364</v>
      </c>
      <c r="F254" s="205" t="s">
        <v>365</v>
      </c>
      <c r="G254" s="206" t="s">
        <v>287</v>
      </c>
      <c r="H254" s="207">
        <v>2.3100000000000001</v>
      </c>
      <c r="I254" s="208"/>
      <c r="J254" s="209">
        <f>ROUND(I254*H254,2)</f>
        <v>0</v>
      </c>
      <c r="K254" s="205" t="s">
        <v>172</v>
      </c>
      <c r="L254" s="42"/>
      <c r="M254" s="210" t="s">
        <v>19</v>
      </c>
      <c r="N254" s="211" t="s">
        <v>43</v>
      </c>
      <c r="O254" s="78"/>
      <c r="P254" s="212">
        <f>O254*H254</f>
        <v>0</v>
      </c>
      <c r="Q254" s="212">
        <v>0.12335</v>
      </c>
      <c r="R254" s="212">
        <f>Q254*H254</f>
        <v>0.28493849999999998</v>
      </c>
      <c r="S254" s="212">
        <v>0</v>
      </c>
      <c r="T254" s="213">
        <f>S254*H254</f>
        <v>0</v>
      </c>
      <c r="AR254" s="16" t="s">
        <v>173</v>
      </c>
      <c r="AT254" s="16" t="s">
        <v>168</v>
      </c>
      <c r="AU254" s="16" t="s">
        <v>82</v>
      </c>
      <c r="AY254" s="16" t="s">
        <v>166</v>
      </c>
      <c r="BE254" s="214">
        <f>IF(N254="základní",J254,0)</f>
        <v>0</v>
      </c>
      <c r="BF254" s="214">
        <f>IF(N254="snížená",J254,0)</f>
        <v>0</v>
      </c>
      <c r="BG254" s="214">
        <f>IF(N254="zákl. přenesená",J254,0)</f>
        <v>0</v>
      </c>
      <c r="BH254" s="214">
        <f>IF(N254="sníž. přenesená",J254,0)</f>
        <v>0</v>
      </c>
      <c r="BI254" s="214">
        <f>IF(N254="nulová",J254,0)</f>
        <v>0</v>
      </c>
      <c r="BJ254" s="16" t="s">
        <v>80</v>
      </c>
      <c r="BK254" s="214">
        <f>ROUND(I254*H254,2)</f>
        <v>0</v>
      </c>
      <c r="BL254" s="16" t="s">
        <v>173</v>
      </c>
      <c r="BM254" s="16" t="s">
        <v>366</v>
      </c>
    </row>
    <row r="255" s="13" customFormat="1">
      <c r="B255" s="240"/>
      <c r="C255" s="241"/>
      <c r="D255" s="215" t="s">
        <v>177</v>
      </c>
      <c r="E255" s="242" t="s">
        <v>19</v>
      </c>
      <c r="F255" s="243" t="s">
        <v>367</v>
      </c>
      <c r="G255" s="241"/>
      <c r="H255" s="242" t="s">
        <v>19</v>
      </c>
      <c r="I255" s="244"/>
      <c r="J255" s="241"/>
      <c r="K255" s="241"/>
      <c r="L255" s="245"/>
      <c r="M255" s="246"/>
      <c r="N255" s="247"/>
      <c r="O255" s="247"/>
      <c r="P255" s="247"/>
      <c r="Q255" s="247"/>
      <c r="R255" s="247"/>
      <c r="S255" s="247"/>
      <c r="T255" s="248"/>
      <c r="AT255" s="249" t="s">
        <v>177</v>
      </c>
      <c r="AU255" s="249" t="s">
        <v>82</v>
      </c>
      <c r="AV255" s="13" t="s">
        <v>80</v>
      </c>
      <c r="AW255" s="13" t="s">
        <v>33</v>
      </c>
      <c r="AX255" s="13" t="s">
        <v>72</v>
      </c>
      <c r="AY255" s="249" t="s">
        <v>166</v>
      </c>
    </row>
    <row r="256" s="11" customFormat="1">
      <c r="B256" s="218"/>
      <c r="C256" s="219"/>
      <c r="D256" s="215" t="s">
        <v>177</v>
      </c>
      <c r="E256" s="220" t="s">
        <v>19</v>
      </c>
      <c r="F256" s="221" t="s">
        <v>368</v>
      </c>
      <c r="G256" s="219"/>
      <c r="H256" s="222">
        <v>2.3100000000000001</v>
      </c>
      <c r="I256" s="223"/>
      <c r="J256" s="219"/>
      <c r="K256" s="219"/>
      <c r="L256" s="224"/>
      <c r="M256" s="225"/>
      <c r="N256" s="226"/>
      <c r="O256" s="226"/>
      <c r="P256" s="226"/>
      <c r="Q256" s="226"/>
      <c r="R256" s="226"/>
      <c r="S256" s="226"/>
      <c r="T256" s="227"/>
      <c r="AT256" s="228" t="s">
        <v>177</v>
      </c>
      <c r="AU256" s="228" t="s">
        <v>82</v>
      </c>
      <c r="AV256" s="11" t="s">
        <v>82</v>
      </c>
      <c r="AW256" s="11" t="s">
        <v>33</v>
      </c>
      <c r="AX256" s="11" t="s">
        <v>72</v>
      </c>
      <c r="AY256" s="228" t="s">
        <v>166</v>
      </c>
    </row>
    <row r="257" s="12" customFormat="1">
      <c r="B257" s="229"/>
      <c r="C257" s="230"/>
      <c r="D257" s="215" t="s">
        <v>177</v>
      </c>
      <c r="E257" s="231" t="s">
        <v>19</v>
      </c>
      <c r="F257" s="232" t="s">
        <v>179</v>
      </c>
      <c r="G257" s="230"/>
      <c r="H257" s="233">
        <v>2.3100000000000001</v>
      </c>
      <c r="I257" s="234"/>
      <c r="J257" s="230"/>
      <c r="K257" s="230"/>
      <c r="L257" s="235"/>
      <c r="M257" s="236"/>
      <c r="N257" s="237"/>
      <c r="O257" s="237"/>
      <c r="P257" s="237"/>
      <c r="Q257" s="237"/>
      <c r="R257" s="237"/>
      <c r="S257" s="237"/>
      <c r="T257" s="238"/>
      <c r="AT257" s="239" t="s">
        <v>177</v>
      </c>
      <c r="AU257" s="239" t="s">
        <v>82</v>
      </c>
      <c r="AV257" s="12" t="s">
        <v>173</v>
      </c>
      <c r="AW257" s="12" t="s">
        <v>33</v>
      </c>
      <c r="AX257" s="12" t="s">
        <v>80</v>
      </c>
      <c r="AY257" s="239" t="s">
        <v>166</v>
      </c>
    </row>
    <row r="258" s="1" customFormat="1" ht="16.5" customHeight="1">
      <c r="B258" s="37"/>
      <c r="C258" s="203" t="s">
        <v>369</v>
      </c>
      <c r="D258" s="203" t="s">
        <v>168</v>
      </c>
      <c r="E258" s="204" t="s">
        <v>370</v>
      </c>
      <c r="F258" s="205" t="s">
        <v>371</v>
      </c>
      <c r="G258" s="206" t="s">
        <v>287</v>
      </c>
      <c r="H258" s="207">
        <v>5.04</v>
      </c>
      <c r="I258" s="208"/>
      <c r="J258" s="209">
        <f>ROUND(I258*H258,2)</f>
        <v>0</v>
      </c>
      <c r="K258" s="205" t="s">
        <v>172</v>
      </c>
      <c r="L258" s="42"/>
      <c r="M258" s="210" t="s">
        <v>19</v>
      </c>
      <c r="N258" s="211" t="s">
        <v>43</v>
      </c>
      <c r="O258" s="78"/>
      <c r="P258" s="212">
        <f>O258*H258</f>
        <v>0</v>
      </c>
      <c r="Q258" s="212">
        <v>0.25364999999999999</v>
      </c>
      <c r="R258" s="212">
        <f>Q258*H258</f>
        <v>1.2783959999999999</v>
      </c>
      <c r="S258" s="212">
        <v>0</v>
      </c>
      <c r="T258" s="213">
        <f>S258*H258</f>
        <v>0</v>
      </c>
      <c r="AR258" s="16" t="s">
        <v>173</v>
      </c>
      <c r="AT258" s="16" t="s">
        <v>168</v>
      </c>
      <c r="AU258" s="16" t="s">
        <v>82</v>
      </c>
      <c r="AY258" s="16" t="s">
        <v>166</v>
      </c>
      <c r="BE258" s="214">
        <f>IF(N258="základní",J258,0)</f>
        <v>0</v>
      </c>
      <c r="BF258" s="214">
        <f>IF(N258="snížená",J258,0)</f>
        <v>0</v>
      </c>
      <c r="BG258" s="214">
        <f>IF(N258="zákl. přenesená",J258,0)</f>
        <v>0</v>
      </c>
      <c r="BH258" s="214">
        <f>IF(N258="sníž. přenesená",J258,0)</f>
        <v>0</v>
      </c>
      <c r="BI258" s="214">
        <f>IF(N258="nulová",J258,0)</f>
        <v>0</v>
      </c>
      <c r="BJ258" s="16" t="s">
        <v>80</v>
      </c>
      <c r="BK258" s="214">
        <f>ROUND(I258*H258,2)</f>
        <v>0</v>
      </c>
      <c r="BL258" s="16" t="s">
        <v>173</v>
      </c>
      <c r="BM258" s="16" t="s">
        <v>372</v>
      </c>
    </row>
    <row r="259" s="13" customFormat="1">
      <c r="B259" s="240"/>
      <c r="C259" s="241"/>
      <c r="D259" s="215" t="s">
        <v>177</v>
      </c>
      <c r="E259" s="242" t="s">
        <v>19</v>
      </c>
      <c r="F259" s="243" t="s">
        <v>367</v>
      </c>
      <c r="G259" s="241"/>
      <c r="H259" s="242" t="s">
        <v>19</v>
      </c>
      <c r="I259" s="244"/>
      <c r="J259" s="241"/>
      <c r="K259" s="241"/>
      <c r="L259" s="245"/>
      <c r="M259" s="246"/>
      <c r="N259" s="247"/>
      <c r="O259" s="247"/>
      <c r="P259" s="247"/>
      <c r="Q259" s="247"/>
      <c r="R259" s="247"/>
      <c r="S259" s="247"/>
      <c r="T259" s="248"/>
      <c r="AT259" s="249" t="s">
        <v>177</v>
      </c>
      <c r="AU259" s="249" t="s">
        <v>82</v>
      </c>
      <c r="AV259" s="13" t="s">
        <v>80</v>
      </c>
      <c r="AW259" s="13" t="s">
        <v>33</v>
      </c>
      <c r="AX259" s="13" t="s">
        <v>72</v>
      </c>
      <c r="AY259" s="249" t="s">
        <v>166</v>
      </c>
    </row>
    <row r="260" s="11" customFormat="1">
      <c r="B260" s="218"/>
      <c r="C260" s="219"/>
      <c r="D260" s="215" t="s">
        <v>177</v>
      </c>
      <c r="E260" s="220" t="s">
        <v>19</v>
      </c>
      <c r="F260" s="221" t="s">
        <v>373</v>
      </c>
      <c r="G260" s="219"/>
      <c r="H260" s="222">
        <v>1.47</v>
      </c>
      <c r="I260" s="223"/>
      <c r="J260" s="219"/>
      <c r="K260" s="219"/>
      <c r="L260" s="224"/>
      <c r="M260" s="225"/>
      <c r="N260" s="226"/>
      <c r="O260" s="226"/>
      <c r="P260" s="226"/>
      <c r="Q260" s="226"/>
      <c r="R260" s="226"/>
      <c r="S260" s="226"/>
      <c r="T260" s="227"/>
      <c r="AT260" s="228" t="s">
        <v>177</v>
      </c>
      <c r="AU260" s="228" t="s">
        <v>82</v>
      </c>
      <c r="AV260" s="11" t="s">
        <v>82</v>
      </c>
      <c r="AW260" s="11" t="s">
        <v>33</v>
      </c>
      <c r="AX260" s="11" t="s">
        <v>72</v>
      </c>
      <c r="AY260" s="228" t="s">
        <v>166</v>
      </c>
    </row>
    <row r="261" s="11" customFormat="1">
      <c r="B261" s="218"/>
      <c r="C261" s="219"/>
      <c r="D261" s="215" t="s">
        <v>177</v>
      </c>
      <c r="E261" s="220" t="s">
        <v>19</v>
      </c>
      <c r="F261" s="221" t="s">
        <v>374</v>
      </c>
      <c r="G261" s="219"/>
      <c r="H261" s="222">
        <v>1.6799999999999999</v>
      </c>
      <c r="I261" s="223"/>
      <c r="J261" s="219"/>
      <c r="K261" s="219"/>
      <c r="L261" s="224"/>
      <c r="M261" s="225"/>
      <c r="N261" s="226"/>
      <c r="O261" s="226"/>
      <c r="P261" s="226"/>
      <c r="Q261" s="226"/>
      <c r="R261" s="226"/>
      <c r="S261" s="226"/>
      <c r="T261" s="227"/>
      <c r="AT261" s="228" t="s">
        <v>177</v>
      </c>
      <c r="AU261" s="228" t="s">
        <v>82</v>
      </c>
      <c r="AV261" s="11" t="s">
        <v>82</v>
      </c>
      <c r="AW261" s="11" t="s">
        <v>33</v>
      </c>
      <c r="AX261" s="11" t="s">
        <v>72</v>
      </c>
      <c r="AY261" s="228" t="s">
        <v>166</v>
      </c>
    </row>
    <row r="262" s="11" customFormat="1">
      <c r="B262" s="218"/>
      <c r="C262" s="219"/>
      <c r="D262" s="215" t="s">
        <v>177</v>
      </c>
      <c r="E262" s="220" t="s">
        <v>19</v>
      </c>
      <c r="F262" s="221" t="s">
        <v>375</v>
      </c>
      <c r="G262" s="219"/>
      <c r="H262" s="222">
        <v>1.8899999999999999</v>
      </c>
      <c r="I262" s="223"/>
      <c r="J262" s="219"/>
      <c r="K262" s="219"/>
      <c r="L262" s="224"/>
      <c r="M262" s="225"/>
      <c r="N262" s="226"/>
      <c r="O262" s="226"/>
      <c r="P262" s="226"/>
      <c r="Q262" s="226"/>
      <c r="R262" s="226"/>
      <c r="S262" s="226"/>
      <c r="T262" s="227"/>
      <c r="AT262" s="228" t="s">
        <v>177</v>
      </c>
      <c r="AU262" s="228" t="s">
        <v>82</v>
      </c>
      <c r="AV262" s="11" t="s">
        <v>82</v>
      </c>
      <c r="AW262" s="11" t="s">
        <v>33</v>
      </c>
      <c r="AX262" s="11" t="s">
        <v>72</v>
      </c>
      <c r="AY262" s="228" t="s">
        <v>166</v>
      </c>
    </row>
    <row r="263" s="12" customFormat="1">
      <c r="B263" s="229"/>
      <c r="C263" s="230"/>
      <c r="D263" s="215" t="s">
        <v>177</v>
      </c>
      <c r="E263" s="231" t="s">
        <v>19</v>
      </c>
      <c r="F263" s="232" t="s">
        <v>179</v>
      </c>
      <c r="G263" s="230"/>
      <c r="H263" s="233">
        <v>5.04</v>
      </c>
      <c r="I263" s="234"/>
      <c r="J263" s="230"/>
      <c r="K263" s="230"/>
      <c r="L263" s="235"/>
      <c r="M263" s="236"/>
      <c r="N263" s="237"/>
      <c r="O263" s="237"/>
      <c r="P263" s="237"/>
      <c r="Q263" s="237"/>
      <c r="R263" s="237"/>
      <c r="S263" s="237"/>
      <c r="T263" s="238"/>
      <c r="AT263" s="239" t="s">
        <v>177</v>
      </c>
      <c r="AU263" s="239" t="s">
        <v>82</v>
      </c>
      <c r="AV263" s="12" t="s">
        <v>173</v>
      </c>
      <c r="AW263" s="12" t="s">
        <v>33</v>
      </c>
      <c r="AX263" s="12" t="s">
        <v>80</v>
      </c>
      <c r="AY263" s="239" t="s">
        <v>166</v>
      </c>
    </row>
    <row r="264" s="1" customFormat="1" ht="16.5" customHeight="1">
      <c r="B264" s="37"/>
      <c r="C264" s="203" t="s">
        <v>376</v>
      </c>
      <c r="D264" s="203" t="s">
        <v>168</v>
      </c>
      <c r="E264" s="204" t="s">
        <v>377</v>
      </c>
      <c r="F264" s="205" t="s">
        <v>378</v>
      </c>
      <c r="G264" s="206" t="s">
        <v>287</v>
      </c>
      <c r="H264" s="207">
        <v>26.288</v>
      </c>
      <c r="I264" s="208"/>
      <c r="J264" s="209">
        <f>ROUND(I264*H264,2)</f>
        <v>0</v>
      </c>
      <c r="K264" s="205" t="s">
        <v>172</v>
      </c>
      <c r="L264" s="42"/>
      <c r="M264" s="210" t="s">
        <v>19</v>
      </c>
      <c r="N264" s="211" t="s">
        <v>43</v>
      </c>
      <c r="O264" s="78"/>
      <c r="P264" s="212">
        <f>O264*H264</f>
        <v>0</v>
      </c>
      <c r="Q264" s="212">
        <v>0.068430000000000005</v>
      </c>
      <c r="R264" s="212">
        <f>Q264*H264</f>
        <v>1.7988878400000001</v>
      </c>
      <c r="S264" s="212">
        <v>0</v>
      </c>
      <c r="T264" s="213">
        <f>S264*H264</f>
        <v>0</v>
      </c>
      <c r="AR264" s="16" t="s">
        <v>173</v>
      </c>
      <c r="AT264" s="16" t="s">
        <v>168</v>
      </c>
      <c r="AU264" s="16" t="s">
        <v>82</v>
      </c>
      <c r="AY264" s="16" t="s">
        <v>166</v>
      </c>
      <c r="BE264" s="214">
        <f>IF(N264="základní",J264,0)</f>
        <v>0</v>
      </c>
      <c r="BF264" s="214">
        <f>IF(N264="snížená",J264,0)</f>
        <v>0</v>
      </c>
      <c r="BG264" s="214">
        <f>IF(N264="zákl. přenesená",J264,0)</f>
        <v>0</v>
      </c>
      <c r="BH264" s="214">
        <f>IF(N264="sníž. přenesená",J264,0)</f>
        <v>0</v>
      </c>
      <c r="BI264" s="214">
        <f>IF(N264="nulová",J264,0)</f>
        <v>0</v>
      </c>
      <c r="BJ264" s="16" t="s">
        <v>80</v>
      </c>
      <c r="BK264" s="214">
        <f>ROUND(I264*H264,2)</f>
        <v>0</v>
      </c>
      <c r="BL264" s="16" t="s">
        <v>173</v>
      </c>
      <c r="BM264" s="16" t="s">
        <v>379</v>
      </c>
    </row>
    <row r="265" s="1" customFormat="1">
      <c r="B265" s="37"/>
      <c r="C265" s="38"/>
      <c r="D265" s="215" t="s">
        <v>175</v>
      </c>
      <c r="E265" s="38"/>
      <c r="F265" s="216" t="s">
        <v>380</v>
      </c>
      <c r="G265" s="38"/>
      <c r="H265" s="38"/>
      <c r="I265" s="129"/>
      <c r="J265" s="38"/>
      <c r="K265" s="38"/>
      <c r="L265" s="42"/>
      <c r="M265" s="217"/>
      <c r="N265" s="78"/>
      <c r="O265" s="78"/>
      <c r="P265" s="78"/>
      <c r="Q265" s="78"/>
      <c r="R265" s="78"/>
      <c r="S265" s="78"/>
      <c r="T265" s="79"/>
      <c r="AT265" s="16" t="s">
        <v>175</v>
      </c>
      <c r="AU265" s="16" t="s">
        <v>82</v>
      </c>
    </row>
    <row r="266" s="11" customFormat="1">
      <c r="B266" s="218"/>
      <c r="C266" s="219"/>
      <c r="D266" s="215" t="s">
        <v>177</v>
      </c>
      <c r="E266" s="220" t="s">
        <v>19</v>
      </c>
      <c r="F266" s="221" t="s">
        <v>381</v>
      </c>
      <c r="G266" s="219"/>
      <c r="H266" s="222">
        <v>26.288</v>
      </c>
      <c r="I266" s="223"/>
      <c r="J266" s="219"/>
      <c r="K266" s="219"/>
      <c r="L266" s="224"/>
      <c r="M266" s="225"/>
      <c r="N266" s="226"/>
      <c r="O266" s="226"/>
      <c r="P266" s="226"/>
      <c r="Q266" s="226"/>
      <c r="R266" s="226"/>
      <c r="S266" s="226"/>
      <c r="T266" s="227"/>
      <c r="AT266" s="228" t="s">
        <v>177</v>
      </c>
      <c r="AU266" s="228" t="s">
        <v>82</v>
      </c>
      <c r="AV266" s="11" t="s">
        <v>82</v>
      </c>
      <c r="AW266" s="11" t="s">
        <v>33</v>
      </c>
      <c r="AX266" s="11" t="s">
        <v>72</v>
      </c>
      <c r="AY266" s="228" t="s">
        <v>166</v>
      </c>
    </row>
    <row r="267" s="12" customFormat="1">
      <c r="B267" s="229"/>
      <c r="C267" s="230"/>
      <c r="D267" s="215" t="s">
        <v>177</v>
      </c>
      <c r="E267" s="231" t="s">
        <v>19</v>
      </c>
      <c r="F267" s="232" t="s">
        <v>179</v>
      </c>
      <c r="G267" s="230"/>
      <c r="H267" s="233">
        <v>26.288</v>
      </c>
      <c r="I267" s="234"/>
      <c r="J267" s="230"/>
      <c r="K267" s="230"/>
      <c r="L267" s="235"/>
      <c r="M267" s="236"/>
      <c r="N267" s="237"/>
      <c r="O267" s="237"/>
      <c r="P267" s="237"/>
      <c r="Q267" s="237"/>
      <c r="R267" s="237"/>
      <c r="S267" s="237"/>
      <c r="T267" s="238"/>
      <c r="AT267" s="239" t="s">
        <v>177</v>
      </c>
      <c r="AU267" s="239" t="s">
        <v>82</v>
      </c>
      <c r="AV267" s="12" t="s">
        <v>173</v>
      </c>
      <c r="AW267" s="12" t="s">
        <v>33</v>
      </c>
      <c r="AX267" s="12" t="s">
        <v>80</v>
      </c>
      <c r="AY267" s="239" t="s">
        <v>166</v>
      </c>
    </row>
    <row r="268" s="1" customFormat="1" ht="16.5" customHeight="1">
      <c r="B268" s="37"/>
      <c r="C268" s="203" t="s">
        <v>382</v>
      </c>
      <c r="D268" s="203" t="s">
        <v>168</v>
      </c>
      <c r="E268" s="204" t="s">
        <v>383</v>
      </c>
      <c r="F268" s="205" t="s">
        <v>384</v>
      </c>
      <c r="G268" s="206" t="s">
        <v>287</v>
      </c>
      <c r="H268" s="207">
        <v>11.6</v>
      </c>
      <c r="I268" s="208"/>
      <c r="J268" s="209">
        <f>ROUND(I268*H268,2)</f>
        <v>0</v>
      </c>
      <c r="K268" s="205" t="s">
        <v>172</v>
      </c>
      <c r="L268" s="42"/>
      <c r="M268" s="210" t="s">
        <v>19</v>
      </c>
      <c r="N268" s="211" t="s">
        <v>43</v>
      </c>
      <c r="O268" s="78"/>
      <c r="P268" s="212">
        <f>O268*H268</f>
        <v>0</v>
      </c>
      <c r="Q268" s="212">
        <v>0.10445</v>
      </c>
      <c r="R268" s="212">
        <f>Q268*H268</f>
        <v>1.2116199999999999</v>
      </c>
      <c r="S268" s="212">
        <v>0</v>
      </c>
      <c r="T268" s="213">
        <f>S268*H268</f>
        <v>0</v>
      </c>
      <c r="AR268" s="16" t="s">
        <v>173</v>
      </c>
      <c r="AT268" s="16" t="s">
        <v>168</v>
      </c>
      <c r="AU268" s="16" t="s">
        <v>82</v>
      </c>
      <c r="AY268" s="16" t="s">
        <v>166</v>
      </c>
      <c r="BE268" s="214">
        <f>IF(N268="základní",J268,0)</f>
        <v>0</v>
      </c>
      <c r="BF268" s="214">
        <f>IF(N268="snížená",J268,0)</f>
        <v>0</v>
      </c>
      <c r="BG268" s="214">
        <f>IF(N268="zákl. přenesená",J268,0)</f>
        <v>0</v>
      </c>
      <c r="BH268" s="214">
        <f>IF(N268="sníž. přenesená",J268,0)</f>
        <v>0</v>
      </c>
      <c r="BI268" s="214">
        <f>IF(N268="nulová",J268,0)</f>
        <v>0</v>
      </c>
      <c r="BJ268" s="16" t="s">
        <v>80</v>
      </c>
      <c r="BK268" s="214">
        <f>ROUND(I268*H268,2)</f>
        <v>0</v>
      </c>
      <c r="BL268" s="16" t="s">
        <v>173</v>
      </c>
      <c r="BM268" s="16" t="s">
        <v>385</v>
      </c>
    </row>
    <row r="269" s="1" customFormat="1">
      <c r="B269" s="37"/>
      <c r="C269" s="38"/>
      <c r="D269" s="215" t="s">
        <v>175</v>
      </c>
      <c r="E269" s="38"/>
      <c r="F269" s="216" t="s">
        <v>380</v>
      </c>
      <c r="G269" s="38"/>
      <c r="H269" s="38"/>
      <c r="I269" s="129"/>
      <c r="J269" s="38"/>
      <c r="K269" s="38"/>
      <c r="L269" s="42"/>
      <c r="M269" s="217"/>
      <c r="N269" s="78"/>
      <c r="O269" s="78"/>
      <c r="P269" s="78"/>
      <c r="Q269" s="78"/>
      <c r="R269" s="78"/>
      <c r="S269" s="78"/>
      <c r="T269" s="79"/>
      <c r="AT269" s="16" t="s">
        <v>175</v>
      </c>
      <c r="AU269" s="16" t="s">
        <v>82</v>
      </c>
    </row>
    <row r="270" s="11" customFormat="1">
      <c r="B270" s="218"/>
      <c r="C270" s="219"/>
      <c r="D270" s="215" t="s">
        <v>177</v>
      </c>
      <c r="E270" s="220" t="s">
        <v>19</v>
      </c>
      <c r="F270" s="221" t="s">
        <v>386</v>
      </c>
      <c r="G270" s="219"/>
      <c r="H270" s="222">
        <v>2.9540000000000002</v>
      </c>
      <c r="I270" s="223"/>
      <c r="J270" s="219"/>
      <c r="K270" s="219"/>
      <c r="L270" s="224"/>
      <c r="M270" s="225"/>
      <c r="N270" s="226"/>
      <c r="O270" s="226"/>
      <c r="P270" s="226"/>
      <c r="Q270" s="226"/>
      <c r="R270" s="226"/>
      <c r="S270" s="226"/>
      <c r="T270" s="227"/>
      <c r="AT270" s="228" t="s">
        <v>177</v>
      </c>
      <c r="AU270" s="228" t="s">
        <v>82</v>
      </c>
      <c r="AV270" s="11" t="s">
        <v>82</v>
      </c>
      <c r="AW270" s="11" t="s">
        <v>33</v>
      </c>
      <c r="AX270" s="11" t="s">
        <v>72</v>
      </c>
      <c r="AY270" s="228" t="s">
        <v>166</v>
      </c>
    </row>
    <row r="271" s="11" customFormat="1">
      <c r="B271" s="218"/>
      <c r="C271" s="219"/>
      <c r="D271" s="215" t="s">
        <v>177</v>
      </c>
      <c r="E271" s="220" t="s">
        <v>19</v>
      </c>
      <c r="F271" s="221" t="s">
        <v>387</v>
      </c>
      <c r="G271" s="219"/>
      <c r="H271" s="222">
        <v>3.1659999999999999</v>
      </c>
      <c r="I271" s="223"/>
      <c r="J271" s="219"/>
      <c r="K271" s="219"/>
      <c r="L271" s="224"/>
      <c r="M271" s="225"/>
      <c r="N271" s="226"/>
      <c r="O271" s="226"/>
      <c r="P271" s="226"/>
      <c r="Q271" s="226"/>
      <c r="R271" s="226"/>
      <c r="S271" s="226"/>
      <c r="T271" s="227"/>
      <c r="AT271" s="228" t="s">
        <v>177</v>
      </c>
      <c r="AU271" s="228" t="s">
        <v>82</v>
      </c>
      <c r="AV271" s="11" t="s">
        <v>82</v>
      </c>
      <c r="AW271" s="11" t="s">
        <v>33</v>
      </c>
      <c r="AX271" s="11" t="s">
        <v>72</v>
      </c>
      <c r="AY271" s="228" t="s">
        <v>166</v>
      </c>
    </row>
    <row r="272" s="11" customFormat="1">
      <c r="B272" s="218"/>
      <c r="C272" s="219"/>
      <c r="D272" s="215" t="s">
        <v>177</v>
      </c>
      <c r="E272" s="220" t="s">
        <v>19</v>
      </c>
      <c r="F272" s="221" t="s">
        <v>388</v>
      </c>
      <c r="G272" s="219"/>
      <c r="H272" s="222">
        <v>6.4800000000000004</v>
      </c>
      <c r="I272" s="223"/>
      <c r="J272" s="219"/>
      <c r="K272" s="219"/>
      <c r="L272" s="224"/>
      <c r="M272" s="225"/>
      <c r="N272" s="226"/>
      <c r="O272" s="226"/>
      <c r="P272" s="226"/>
      <c r="Q272" s="226"/>
      <c r="R272" s="226"/>
      <c r="S272" s="226"/>
      <c r="T272" s="227"/>
      <c r="AT272" s="228" t="s">
        <v>177</v>
      </c>
      <c r="AU272" s="228" t="s">
        <v>82</v>
      </c>
      <c r="AV272" s="11" t="s">
        <v>82</v>
      </c>
      <c r="AW272" s="11" t="s">
        <v>33</v>
      </c>
      <c r="AX272" s="11" t="s">
        <v>72</v>
      </c>
      <c r="AY272" s="228" t="s">
        <v>166</v>
      </c>
    </row>
    <row r="273" s="11" customFormat="1">
      <c r="B273" s="218"/>
      <c r="C273" s="219"/>
      <c r="D273" s="215" t="s">
        <v>177</v>
      </c>
      <c r="E273" s="220" t="s">
        <v>19</v>
      </c>
      <c r="F273" s="221" t="s">
        <v>389</v>
      </c>
      <c r="G273" s="219"/>
      <c r="H273" s="222">
        <v>-1</v>
      </c>
      <c r="I273" s="223"/>
      <c r="J273" s="219"/>
      <c r="K273" s="219"/>
      <c r="L273" s="224"/>
      <c r="M273" s="225"/>
      <c r="N273" s="226"/>
      <c r="O273" s="226"/>
      <c r="P273" s="226"/>
      <c r="Q273" s="226"/>
      <c r="R273" s="226"/>
      <c r="S273" s="226"/>
      <c r="T273" s="227"/>
      <c r="AT273" s="228" t="s">
        <v>177</v>
      </c>
      <c r="AU273" s="228" t="s">
        <v>82</v>
      </c>
      <c r="AV273" s="11" t="s">
        <v>82</v>
      </c>
      <c r="AW273" s="11" t="s">
        <v>33</v>
      </c>
      <c r="AX273" s="11" t="s">
        <v>72</v>
      </c>
      <c r="AY273" s="228" t="s">
        <v>166</v>
      </c>
    </row>
    <row r="274" s="13" customFormat="1">
      <c r="B274" s="240"/>
      <c r="C274" s="241"/>
      <c r="D274" s="215" t="s">
        <v>177</v>
      </c>
      <c r="E274" s="242" t="s">
        <v>19</v>
      </c>
      <c r="F274" s="243" t="s">
        <v>390</v>
      </c>
      <c r="G274" s="241"/>
      <c r="H274" s="242" t="s">
        <v>19</v>
      </c>
      <c r="I274" s="244"/>
      <c r="J274" s="241"/>
      <c r="K274" s="241"/>
      <c r="L274" s="245"/>
      <c r="M274" s="246"/>
      <c r="N274" s="247"/>
      <c r="O274" s="247"/>
      <c r="P274" s="247"/>
      <c r="Q274" s="247"/>
      <c r="R274" s="247"/>
      <c r="S274" s="247"/>
      <c r="T274" s="248"/>
      <c r="AT274" s="249" t="s">
        <v>177</v>
      </c>
      <c r="AU274" s="249" t="s">
        <v>82</v>
      </c>
      <c r="AV274" s="13" t="s">
        <v>80</v>
      </c>
      <c r="AW274" s="13" t="s">
        <v>33</v>
      </c>
      <c r="AX274" s="13" t="s">
        <v>72</v>
      </c>
      <c r="AY274" s="249" t="s">
        <v>166</v>
      </c>
    </row>
    <row r="275" s="12" customFormat="1">
      <c r="B275" s="229"/>
      <c r="C275" s="230"/>
      <c r="D275" s="215" t="s">
        <v>177</v>
      </c>
      <c r="E275" s="231" t="s">
        <v>19</v>
      </c>
      <c r="F275" s="232" t="s">
        <v>179</v>
      </c>
      <c r="G275" s="230"/>
      <c r="H275" s="233">
        <v>11.600000000000001</v>
      </c>
      <c r="I275" s="234"/>
      <c r="J275" s="230"/>
      <c r="K275" s="230"/>
      <c r="L275" s="235"/>
      <c r="M275" s="236"/>
      <c r="N275" s="237"/>
      <c r="O275" s="237"/>
      <c r="P275" s="237"/>
      <c r="Q275" s="237"/>
      <c r="R275" s="237"/>
      <c r="S275" s="237"/>
      <c r="T275" s="238"/>
      <c r="AT275" s="239" t="s">
        <v>177</v>
      </c>
      <c r="AU275" s="239" t="s">
        <v>82</v>
      </c>
      <c r="AV275" s="12" t="s">
        <v>173</v>
      </c>
      <c r="AW275" s="12" t="s">
        <v>33</v>
      </c>
      <c r="AX275" s="12" t="s">
        <v>80</v>
      </c>
      <c r="AY275" s="239" t="s">
        <v>166</v>
      </c>
    </row>
    <row r="276" s="1" customFormat="1" ht="22.5" customHeight="1">
      <c r="B276" s="37"/>
      <c r="C276" s="203" t="s">
        <v>391</v>
      </c>
      <c r="D276" s="203" t="s">
        <v>168</v>
      </c>
      <c r="E276" s="204" t="s">
        <v>392</v>
      </c>
      <c r="F276" s="205" t="s">
        <v>393</v>
      </c>
      <c r="G276" s="206" t="s">
        <v>287</v>
      </c>
      <c r="H276" s="207">
        <v>172.31399999999999</v>
      </c>
      <c r="I276" s="208"/>
      <c r="J276" s="209">
        <f>ROUND(I276*H276,2)</f>
        <v>0</v>
      </c>
      <c r="K276" s="205" t="s">
        <v>172</v>
      </c>
      <c r="L276" s="42"/>
      <c r="M276" s="210" t="s">
        <v>19</v>
      </c>
      <c r="N276" s="211" t="s">
        <v>43</v>
      </c>
      <c r="O276" s="78"/>
      <c r="P276" s="212">
        <f>O276*H276</f>
        <v>0</v>
      </c>
      <c r="Q276" s="212">
        <v>0.12315</v>
      </c>
      <c r="R276" s="212">
        <f>Q276*H276</f>
        <v>21.220469099999999</v>
      </c>
      <c r="S276" s="212">
        <v>0</v>
      </c>
      <c r="T276" s="213">
        <f>S276*H276</f>
        <v>0</v>
      </c>
      <c r="AR276" s="16" t="s">
        <v>173</v>
      </c>
      <c r="AT276" s="16" t="s">
        <v>168</v>
      </c>
      <c r="AU276" s="16" t="s">
        <v>82</v>
      </c>
      <c r="AY276" s="16" t="s">
        <v>166</v>
      </c>
      <c r="BE276" s="214">
        <f>IF(N276="základní",J276,0)</f>
        <v>0</v>
      </c>
      <c r="BF276" s="214">
        <f>IF(N276="snížená",J276,0)</f>
        <v>0</v>
      </c>
      <c r="BG276" s="214">
        <f>IF(N276="zákl. přenesená",J276,0)</f>
        <v>0</v>
      </c>
      <c r="BH276" s="214">
        <f>IF(N276="sníž. přenesená",J276,0)</f>
        <v>0</v>
      </c>
      <c r="BI276" s="214">
        <f>IF(N276="nulová",J276,0)</f>
        <v>0</v>
      </c>
      <c r="BJ276" s="16" t="s">
        <v>80</v>
      </c>
      <c r="BK276" s="214">
        <f>ROUND(I276*H276,2)</f>
        <v>0</v>
      </c>
      <c r="BL276" s="16" t="s">
        <v>173</v>
      </c>
      <c r="BM276" s="16" t="s">
        <v>394</v>
      </c>
    </row>
    <row r="277" s="1" customFormat="1">
      <c r="B277" s="37"/>
      <c r="C277" s="38"/>
      <c r="D277" s="215" t="s">
        <v>175</v>
      </c>
      <c r="E277" s="38"/>
      <c r="F277" s="216" t="s">
        <v>380</v>
      </c>
      <c r="G277" s="38"/>
      <c r="H277" s="38"/>
      <c r="I277" s="129"/>
      <c r="J277" s="38"/>
      <c r="K277" s="38"/>
      <c r="L277" s="42"/>
      <c r="M277" s="217"/>
      <c r="N277" s="78"/>
      <c r="O277" s="78"/>
      <c r="P277" s="78"/>
      <c r="Q277" s="78"/>
      <c r="R277" s="78"/>
      <c r="S277" s="78"/>
      <c r="T277" s="79"/>
      <c r="AT277" s="16" t="s">
        <v>175</v>
      </c>
      <c r="AU277" s="16" t="s">
        <v>82</v>
      </c>
    </row>
    <row r="278" s="11" customFormat="1">
      <c r="B278" s="218"/>
      <c r="C278" s="219"/>
      <c r="D278" s="215" t="s">
        <v>177</v>
      </c>
      <c r="E278" s="220" t="s">
        <v>19</v>
      </c>
      <c r="F278" s="221" t="s">
        <v>395</v>
      </c>
      <c r="G278" s="219"/>
      <c r="H278" s="222">
        <v>38.240000000000002</v>
      </c>
      <c r="I278" s="223"/>
      <c r="J278" s="219"/>
      <c r="K278" s="219"/>
      <c r="L278" s="224"/>
      <c r="M278" s="225"/>
      <c r="N278" s="226"/>
      <c r="O278" s="226"/>
      <c r="P278" s="226"/>
      <c r="Q278" s="226"/>
      <c r="R278" s="226"/>
      <c r="S278" s="226"/>
      <c r="T278" s="227"/>
      <c r="AT278" s="228" t="s">
        <v>177</v>
      </c>
      <c r="AU278" s="228" t="s">
        <v>82</v>
      </c>
      <c r="AV278" s="11" t="s">
        <v>82</v>
      </c>
      <c r="AW278" s="11" t="s">
        <v>33</v>
      </c>
      <c r="AX278" s="11" t="s">
        <v>72</v>
      </c>
      <c r="AY278" s="228" t="s">
        <v>166</v>
      </c>
    </row>
    <row r="279" s="11" customFormat="1">
      <c r="B279" s="218"/>
      <c r="C279" s="219"/>
      <c r="D279" s="215" t="s">
        <v>177</v>
      </c>
      <c r="E279" s="220" t="s">
        <v>19</v>
      </c>
      <c r="F279" s="221" t="s">
        <v>396</v>
      </c>
      <c r="G279" s="219"/>
      <c r="H279" s="222">
        <v>27.199999999999999</v>
      </c>
      <c r="I279" s="223"/>
      <c r="J279" s="219"/>
      <c r="K279" s="219"/>
      <c r="L279" s="224"/>
      <c r="M279" s="225"/>
      <c r="N279" s="226"/>
      <c r="O279" s="226"/>
      <c r="P279" s="226"/>
      <c r="Q279" s="226"/>
      <c r="R279" s="226"/>
      <c r="S279" s="226"/>
      <c r="T279" s="227"/>
      <c r="AT279" s="228" t="s">
        <v>177</v>
      </c>
      <c r="AU279" s="228" t="s">
        <v>82</v>
      </c>
      <c r="AV279" s="11" t="s">
        <v>82</v>
      </c>
      <c r="AW279" s="11" t="s">
        <v>33</v>
      </c>
      <c r="AX279" s="11" t="s">
        <v>72</v>
      </c>
      <c r="AY279" s="228" t="s">
        <v>166</v>
      </c>
    </row>
    <row r="280" s="11" customFormat="1">
      <c r="B280" s="218"/>
      <c r="C280" s="219"/>
      <c r="D280" s="215" t="s">
        <v>177</v>
      </c>
      <c r="E280" s="220" t="s">
        <v>19</v>
      </c>
      <c r="F280" s="221" t="s">
        <v>397</v>
      </c>
      <c r="G280" s="219"/>
      <c r="H280" s="222">
        <v>32.479999999999997</v>
      </c>
      <c r="I280" s="223"/>
      <c r="J280" s="219"/>
      <c r="K280" s="219"/>
      <c r="L280" s="224"/>
      <c r="M280" s="225"/>
      <c r="N280" s="226"/>
      <c r="O280" s="226"/>
      <c r="P280" s="226"/>
      <c r="Q280" s="226"/>
      <c r="R280" s="226"/>
      <c r="S280" s="226"/>
      <c r="T280" s="227"/>
      <c r="AT280" s="228" t="s">
        <v>177</v>
      </c>
      <c r="AU280" s="228" t="s">
        <v>82</v>
      </c>
      <c r="AV280" s="11" t="s">
        <v>82</v>
      </c>
      <c r="AW280" s="11" t="s">
        <v>33</v>
      </c>
      <c r="AX280" s="11" t="s">
        <v>72</v>
      </c>
      <c r="AY280" s="228" t="s">
        <v>166</v>
      </c>
    </row>
    <row r="281" s="11" customFormat="1">
      <c r="B281" s="218"/>
      <c r="C281" s="219"/>
      <c r="D281" s="215" t="s">
        <v>177</v>
      </c>
      <c r="E281" s="220" t="s">
        <v>19</v>
      </c>
      <c r="F281" s="221" t="s">
        <v>398</v>
      </c>
      <c r="G281" s="219"/>
      <c r="H281" s="222">
        <v>53.808</v>
      </c>
      <c r="I281" s="223"/>
      <c r="J281" s="219"/>
      <c r="K281" s="219"/>
      <c r="L281" s="224"/>
      <c r="M281" s="225"/>
      <c r="N281" s="226"/>
      <c r="O281" s="226"/>
      <c r="P281" s="226"/>
      <c r="Q281" s="226"/>
      <c r="R281" s="226"/>
      <c r="S281" s="226"/>
      <c r="T281" s="227"/>
      <c r="AT281" s="228" t="s">
        <v>177</v>
      </c>
      <c r="AU281" s="228" t="s">
        <v>82</v>
      </c>
      <c r="AV281" s="11" t="s">
        <v>82</v>
      </c>
      <c r="AW281" s="11" t="s">
        <v>33</v>
      </c>
      <c r="AX281" s="11" t="s">
        <v>72</v>
      </c>
      <c r="AY281" s="228" t="s">
        <v>166</v>
      </c>
    </row>
    <row r="282" s="11" customFormat="1">
      <c r="B282" s="218"/>
      <c r="C282" s="219"/>
      <c r="D282" s="215" t="s">
        <v>177</v>
      </c>
      <c r="E282" s="220" t="s">
        <v>19</v>
      </c>
      <c r="F282" s="221" t="s">
        <v>399</v>
      </c>
      <c r="G282" s="219"/>
      <c r="H282" s="222">
        <v>15.568</v>
      </c>
      <c r="I282" s="223"/>
      <c r="J282" s="219"/>
      <c r="K282" s="219"/>
      <c r="L282" s="224"/>
      <c r="M282" s="225"/>
      <c r="N282" s="226"/>
      <c r="O282" s="226"/>
      <c r="P282" s="226"/>
      <c r="Q282" s="226"/>
      <c r="R282" s="226"/>
      <c r="S282" s="226"/>
      <c r="T282" s="227"/>
      <c r="AT282" s="228" t="s">
        <v>177</v>
      </c>
      <c r="AU282" s="228" t="s">
        <v>82</v>
      </c>
      <c r="AV282" s="11" t="s">
        <v>82</v>
      </c>
      <c r="AW282" s="11" t="s">
        <v>33</v>
      </c>
      <c r="AX282" s="11" t="s">
        <v>72</v>
      </c>
      <c r="AY282" s="228" t="s">
        <v>166</v>
      </c>
    </row>
    <row r="283" s="11" customFormat="1">
      <c r="B283" s="218"/>
      <c r="C283" s="219"/>
      <c r="D283" s="215" t="s">
        <v>177</v>
      </c>
      <c r="E283" s="220" t="s">
        <v>19</v>
      </c>
      <c r="F283" s="221" t="s">
        <v>400</v>
      </c>
      <c r="G283" s="219"/>
      <c r="H283" s="222">
        <v>1.6579999999999999</v>
      </c>
      <c r="I283" s="223"/>
      <c r="J283" s="219"/>
      <c r="K283" s="219"/>
      <c r="L283" s="224"/>
      <c r="M283" s="225"/>
      <c r="N283" s="226"/>
      <c r="O283" s="226"/>
      <c r="P283" s="226"/>
      <c r="Q283" s="226"/>
      <c r="R283" s="226"/>
      <c r="S283" s="226"/>
      <c r="T283" s="227"/>
      <c r="AT283" s="228" t="s">
        <v>177</v>
      </c>
      <c r="AU283" s="228" t="s">
        <v>82</v>
      </c>
      <c r="AV283" s="11" t="s">
        <v>82</v>
      </c>
      <c r="AW283" s="11" t="s">
        <v>33</v>
      </c>
      <c r="AX283" s="11" t="s">
        <v>72</v>
      </c>
      <c r="AY283" s="228" t="s">
        <v>166</v>
      </c>
    </row>
    <row r="284" s="11" customFormat="1">
      <c r="B284" s="218"/>
      <c r="C284" s="219"/>
      <c r="D284" s="215" t="s">
        <v>177</v>
      </c>
      <c r="E284" s="220" t="s">
        <v>19</v>
      </c>
      <c r="F284" s="221" t="s">
        <v>401</v>
      </c>
      <c r="G284" s="219"/>
      <c r="H284" s="222">
        <v>3.3599999999999999</v>
      </c>
      <c r="I284" s="223"/>
      <c r="J284" s="219"/>
      <c r="K284" s="219"/>
      <c r="L284" s="224"/>
      <c r="M284" s="225"/>
      <c r="N284" s="226"/>
      <c r="O284" s="226"/>
      <c r="P284" s="226"/>
      <c r="Q284" s="226"/>
      <c r="R284" s="226"/>
      <c r="S284" s="226"/>
      <c r="T284" s="227"/>
      <c r="AT284" s="228" t="s">
        <v>177</v>
      </c>
      <c r="AU284" s="228" t="s">
        <v>82</v>
      </c>
      <c r="AV284" s="11" t="s">
        <v>82</v>
      </c>
      <c r="AW284" s="11" t="s">
        <v>33</v>
      </c>
      <c r="AX284" s="11" t="s">
        <v>72</v>
      </c>
      <c r="AY284" s="228" t="s">
        <v>166</v>
      </c>
    </row>
    <row r="285" s="12" customFormat="1">
      <c r="B285" s="229"/>
      <c r="C285" s="230"/>
      <c r="D285" s="215" t="s">
        <v>177</v>
      </c>
      <c r="E285" s="231" t="s">
        <v>19</v>
      </c>
      <c r="F285" s="232" t="s">
        <v>179</v>
      </c>
      <c r="G285" s="230"/>
      <c r="H285" s="233">
        <v>172.31399999999999</v>
      </c>
      <c r="I285" s="234"/>
      <c r="J285" s="230"/>
      <c r="K285" s="230"/>
      <c r="L285" s="235"/>
      <c r="M285" s="236"/>
      <c r="N285" s="237"/>
      <c r="O285" s="237"/>
      <c r="P285" s="237"/>
      <c r="Q285" s="237"/>
      <c r="R285" s="237"/>
      <c r="S285" s="237"/>
      <c r="T285" s="238"/>
      <c r="AT285" s="239" t="s">
        <v>177</v>
      </c>
      <c r="AU285" s="239" t="s">
        <v>82</v>
      </c>
      <c r="AV285" s="12" t="s">
        <v>173</v>
      </c>
      <c r="AW285" s="12" t="s">
        <v>33</v>
      </c>
      <c r="AX285" s="12" t="s">
        <v>80</v>
      </c>
      <c r="AY285" s="239" t="s">
        <v>166</v>
      </c>
    </row>
    <row r="286" s="1" customFormat="1" ht="16.5" customHeight="1">
      <c r="B286" s="37"/>
      <c r="C286" s="203" t="s">
        <v>402</v>
      </c>
      <c r="D286" s="203" t="s">
        <v>168</v>
      </c>
      <c r="E286" s="204" t="s">
        <v>403</v>
      </c>
      <c r="F286" s="205" t="s">
        <v>404</v>
      </c>
      <c r="G286" s="206" t="s">
        <v>287</v>
      </c>
      <c r="H286" s="207">
        <v>1.0800000000000001</v>
      </c>
      <c r="I286" s="208"/>
      <c r="J286" s="209">
        <f>ROUND(I286*H286,2)</f>
        <v>0</v>
      </c>
      <c r="K286" s="205" t="s">
        <v>172</v>
      </c>
      <c r="L286" s="42"/>
      <c r="M286" s="210" t="s">
        <v>19</v>
      </c>
      <c r="N286" s="211" t="s">
        <v>43</v>
      </c>
      <c r="O286" s="78"/>
      <c r="P286" s="212">
        <f>O286*H286</f>
        <v>0</v>
      </c>
      <c r="Q286" s="212">
        <v>0.0848</v>
      </c>
      <c r="R286" s="212">
        <f>Q286*H286</f>
        <v>0.091584000000000013</v>
      </c>
      <c r="S286" s="212">
        <v>0</v>
      </c>
      <c r="T286" s="213">
        <f>S286*H286</f>
        <v>0</v>
      </c>
      <c r="AR286" s="16" t="s">
        <v>173</v>
      </c>
      <c r="AT286" s="16" t="s">
        <v>168</v>
      </c>
      <c r="AU286" s="16" t="s">
        <v>82</v>
      </c>
      <c r="AY286" s="16" t="s">
        <v>166</v>
      </c>
      <c r="BE286" s="214">
        <f>IF(N286="základní",J286,0)</f>
        <v>0</v>
      </c>
      <c r="BF286" s="214">
        <f>IF(N286="snížená",J286,0)</f>
        <v>0</v>
      </c>
      <c r="BG286" s="214">
        <f>IF(N286="zákl. přenesená",J286,0)</f>
        <v>0</v>
      </c>
      <c r="BH286" s="214">
        <f>IF(N286="sníž. přenesená",J286,0)</f>
        <v>0</v>
      </c>
      <c r="BI286" s="214">
        <f>IF(N286="nulová",J286,0)</f>
        <v>0</v>
      </c>
      <c r="BJ286" s="16" t="s">
        <v>80</v>
      </c>
      <c r="BK286" s="214">
        <f>ROUND(I286*H286,2)</f>
        <v>0</v>
      </c>
      <c r="BL286" s="16" t="s">
        <v>173</v>
      </c>
      <c r="BM286" s="16" t="s">
        <v>405</v>
      </c>
    </row>
    <row r="287" s="11" customFormat="1">
      <c r="B287" s="218"/>
      <c r="C287" s="219"/>
      <c r="D287" s="215" t="s">
        <v>177</v>
      </c>
      <c r="E287" s="220" t="s">
        <v>19</v>
      </c>
      <c r="F287" s="221" t="s">
        <v>406</v>
      </c>
      <c r="G287" s="219"/>
      <c r="H287" s="222">
        <v>1.0800000000000001</v>
      </c>
      <c r="I287" s="223"/>
      <c r="J287" s="219"/>
      <c r="K287" s="219"/>
      <c r="L287" s="224"/>
      <c r="M287" s="225"/>
      <c r="N287" s="226"/>
      <c r="O287" s="226"/>
      <c r="P287" s="226"/>
      <c r="Q287" s="226"/>
      <c r="R287" s="226"/>
      <c r="S287" s="226"/>
      <c r="T287" s="227"/>
      <c r="AT287" s="228" t="s">
        <v>177</v>
      </c>
      <c r="AU287" s="228" t="s">
        <v>82</v>
      </c>
      <c r="AV287" s="11" t="s">
        <v>82</v>
      </c>
      <c r="AW287" s="11" t="s">
        <v>33</v>
      </c>
      <c r="AX287" s="11" t="s">
        <v>72</v>
      </c>
      <c r="AY287" s="228" t="s">
        <v>166</v>
      </c>
    </row>
    <row r="288" s="12" customFormat="1">
      <c r="B288" s="229"/>
      <c r="C288" s="230"/>
      <c r="D288" s="215" t="s">
        <v>177</v>
      </c>
      <c r="E288" s="231" t="s">
        <v>19</v>
      </c>
      <c r="F288" s="232" t="s">
        <v>179</v>
      </c>
      <c r="G288" s="230"/>
      <c r="H288" s="233">
        <v>1.0800000000000001</v>
      </c>
      <c r="I288" s="234"/>
      <c r="J288" s="230"/>
      <c r="K288" s="230"/>
      <c r="L288" s="235"/>
      <c r="M288" s="236"/>
      <c r="N288" s="237"/>
      <c r="O288" s="237"/>
      <c r="P288" s="237"/>
      <c r="Q288" s="237"/>
      <c r="R288" s="237"/>
      <c r="S288" s="237"/>
      <c r="T288" s="238"/>
      <c r="AT288" s="239" t="s">
        <v>177</v>
      </c>
      <c r="AU288" s="239" t="s">
        <v>82</v>
      </c>
      <c r="AV288" s="12" t="s">
        <v>173</v>
      </c>
      <c r="AW288" s="12" t="s">
        <v>33</v>
      </c>
      <c r="AX288" s="12" t="s">
        <v>80</v>
      </c>
      <c r="AY288" s="239" t="s">
        <v>166</v>
      </c>
    </row>
    <row r="289" s="1" customFormat="1" ht="16.5" customHeight="1">
      <c r="B289" s="37"/>
      <c r="C289" s="203" t="s">
        <v>407</v>
      </c>
      <c r="D289" s="203" t="s">
        <v>168</v>
      </c>
      <c r="E289" s="204" t="s">
        <v>408</v>
      </c>
      <c r="F289" s="205" t="s">
        <v>409</v>
      </c>
      <c r="G289" s="206" t="s">
        <v>287</v>
      </c>
      <c r="H289" s="207">
        <v>5.8079999999999998</v>
      </c>
      <c r="I289" s="208"/>
      <c r="J289" s="209">
        <f>ROUND(I289*H289,2)</f>
        <v>0</v>
      </c>
      <c r="K289" s="205" t="s">
        <v>172</v>
      </c>
      <c r="L289" s="42"/>
      <c r="M289" s="210" t="s">
        <v>19</v>
      </c>
      <c r="N289" s="211" t="s">
        <v>43</v>
      </c>
      <c r="O289" s="78"/>
      <c r="P289" s="212">
        <f>O289*H289</f>
        <v>0</v>
      </c>
      <c r="Q289" s="212">
        <v>0.17818000000000001</v>
      </c>
      <c r="R289" s="212">
        <f>Q289*H289</f>
        <v>1.03486944</v>
      </c>
      <c r="S289" s="212">
        <v>0</v>
      </c>
      <c r="T289" s="213">
        <f>S289*H289</f>
        <v>0</v>
      </c>
      <c r="AR289" s="16" t="s">
        <v>173</v>
      </c>
      <c r="AT289" s="16" t="s">
        <v>168</v>
      </c>
      <c r="AU289" s="16" t="s">
        <v>82</v>
      </c>
      <c r="AY289" s="16" t="s">
        <v>166</v>
      </c>
      <c r="BE289" s="214">
        <f>IF(N289="základní",J289,0)</f>
        <v>0</v>
      </c>
      <c r="BF289" s="214">
        <f>IF(N289="snížená",J289,0)</f>
        <v>0</v>
      </c>
      <c r="BG289" s="214">
        <f>IF(N289="zákl. přenesená",J289,0)</f>
        <v>0</v>
      </c>
      <c r="BH289" s="214">
        <f>IF(N289="sníž. přenesená",J289,0)</f>
        <v>0</v>
      </c>
      <c r="BI289" s="214">
        <f>IF(N289="nulová",J289,0)</f>
        <v>0</v>
      </c>
      <c r="BJ289" s="16" t="s">
        <v>80</v>
      </c>
      <c r="BK289" s="214">
        <f>ROUND(I289*H289,2)</f>
        <v>0</v>
      </c>
      <c r="BL289" s="16" t="s">
        <v>173</v>
      </c>
      <c r="BM289" s="16" t="s">
        <v>410</v>
      </c>
    </row>
    <row r="290" s="11" customFormat="1">
      <c r="B290" s="218"/>
      <c r="C290" s="219"/>
      <c r="D290" s="215" t="s">
        <v>177</v>
      </c>
      <c r="E290" s="220" t="s">
        <v>19</v>
      </c>
      <c r="F290" s="221" t="s">
        <v>411</v>
      </c>
      <c r="G290" s="219"/>
      <c r="H290" s="222">
        <v>0.76800000000000002</v>
      </c>
      <c r="I290" s="223"/>
      <c r="J290" s="219"/>
      <c r="K290" s="219"/>
      <c r="L290" s="224"/>
      <c r="M290" s="225"/>
      <c r="N290" s="226"/>
      <c r="O290" s="226"/>
      <c r="P290" s="226"/>
      <c r="Q290" s="226"/>
      <c r="R290" s="226"/>
      <c r="S290" s="226"/>
      <c r="T290" s="227"/>
      <c r="AT290" s="228" t="s">
        <v>177</v>
      </c>
      <c r="AU290" s="228" t="s">
        <v>82</v>
      </c>
      <c r="AV290" s="11" t="s">
        <v>82</v>
      </c>
      <c r="AW290" s="11" t="s">
        <v>33</v>
      </c>
      <c r="AX290" s="11" t="s">
        <v>72</v>
      </c>
      <c r="AY290" s="228" t="s">
        <v>166</v>
      </c>
    </row>
    <row r="291" s="11" customFormat="1">
      <c r="B291" s="218"/>
      <c r="C291" s="219"/>
      <c r="D291" s="215" t="s">
        <v>177</v>
      </c>
      <c r="E291" s="220" t="s">
        <v>19</v>
      </c>
      <c r="F291" s="221" t="s">
        <v>412</v>
      </c>
      <c r="G291" s="219"/>
      <c r="H291" s="222">
        <v>2.1600000000000001</v>
      </c>
      <c r="I291" s="223"/>
      <c r="J291" s="219"/>
      <c r="K291" s="219"/>
      <c r="L291" s="224"/>
      <c r="M291" s="225"/>
      <c r="N291" s="226"/>
      <c r="O291" s="226"/>
      <c r="P291" s="226"/>
      <c r="Q291" s="226"/>
      <c r="R291" s="226"/>
      <c r="S291" s="226"/>
      <c r="T291" s="227"/>
      <c r="AT291" s="228" t="s">
        <v>177</v>
      </c>
      <c r="AU291" s="228" t="s">
        <v>82</v>
      </c>
      <c r="AV291" s="11" t="s">
        <v>82</v>
      </c>
      <c r="AW291" s="11" t="s">
        <v>33</v>
      </c>
      <c r="AX291" s="11" t="s">
        <v>72</v>
      </c>
      <c r="AY291" s="228" t="s">
        <v>166</v>
      </c>
    </row>
    <row r="292" s="11" customFormat="1">
      <c r="B292" s="218"/>
      <c r="C292" s="219"/>
      <c r="D292" s="215" t="s">
        <v>177</v>
      </c>
      <c r="E292" s="220" t="s">
        <v>19</v>
      </c>
      <c r="F292" s="221" t="s">
        <v>413</v>
      </c>
      <c r="G292" s="219"/>
      <c r="H292" s="222">
        <v>0.83199999999999996</v>
      </c>
      <c r="I292" s="223"/>
      <c r="J292" s="219"/>
      <c r="K292" s="219"/>
      <c r="L292" s="224"/>
      <c r="M292" s="225"/>
      <c r="N292" s="226"/>
      <c r="O292" s="226"/>
      <c r="P292" s="226"/>
      <c r="Q292" s="226"/>
      <c r="R292" s="226"/>
      <c r="S292" s="226"/>
      <c r="T292" s="227"/>
      <c r="AT292" s="228" t="s">
        <v>177</v>
      </c>
      <c r="AU292" s="228" t="s">
        <v>82</v>
      </c>
      <c r="AV292" s="11" t="s">
        <v>82</v>
      </c>
      <c r="AW292" s="11" t="s">
        <v>33</v>
      </c>
      <c r="AX292" s="11" t="s">
        <v>72</v>
      </c>
      <c r="AY292" s="228" t="s">
        <v>166</v>
      </c>
    </row>
    <row r="293" s="11" customFormat="1">
      <c r="B293" s="218"/>
      <c r="C293" s="219"/>
      <c r="D293" s="215" t="s">
        <v>177</v>
      </c>
      <c r="E293" s="220" t="s">
        <v>19</v>
      </c>
      <c r="F293" s="221" t="s">
        <v>414</v>
      </c>
      <c r="G293" s="219"/>
      <c r="H293" s="222">
        <v>1.2</v>
      </c>
      <c r="I293" s="223"/>
      <c r="J293" s="219"/>
      <c r="K293" s="219"/>
      <c r="L293" s="224"/>
      <c r="M293" s="225"/>
      <c r="N293" s="226"/>
      <c r="O293" s="226"/>
      <c r="P293" s="226"/>
      <c r="Q293" s="226"/>
      <c r="R293" s="226"/>
      <c r="S293" s="226"/>
      <c r="T293" s="227"/>
      <c r="AT293" s="228" t="s">
        <v>177</v>
      </c>
      <c r="AU293" s="228" t="s">
        <v>82</v>
      </c>
      <c r="AV293" s="11" t="s">
        <v>82</v>
      </c>
      <c r="AW293" s="11" t="s">
        <v>33</v>
      </c>
      <c r="AX293" s="11" t="s">
        <v>72</v>
      </c>
      <c r="AY293" s="228" t="s">
        <v>166</v>
      </c>
    </row>
    <row r="294" s="11" customFormat="1">
      <c r="B294" s="218"/>
      <c r="C294" s="219"/>
      <c r="D294" s="215" t="s">
        <v>177</v>
      </c>
      <c r="E294" s="220" t="s">
        <v>19</v>
      </c>
      <c r="F294" s="221" t="s">
        <v>415</v>
      </c>
      <c r="G294" s="219"/>
      <c r="H294" s="222">
        <v>0.28799999999999998</v>
      </c>
      <c r="I294" s="223"/>
      <c r="J294" s="219"/>
      <c r="K294" s="219"/>
      <c r="L294" s="224"/>
      <c r="M294" s="225"/>
      <c r="N294" s="226"/>
      <c r="O294" s="226"/>
      <c r="P294" s="226"/>
      <c r="Q294" s="226"/>
      <c r="R294" s="226"/>
      <c r="S294" s="226"/>
      <c r="T294" s="227"/>
      <c r="AT294" s="228" t="s">
        <v>177</v>
      </c>
      <c r="AU294" s="228" t="s">
        <v>82</v>
      </c>
      <c r="AV294" s="11" t="s">
        <v>82</v>
      </c>
      <c r="AW294" s="11" t="s">
        <v>33</v>
      </c>
      <c r="AX294" s="11" t="s">
        <v>72</v>
      </c>
      <c r="AY294" s="228" t="s">
        <v>166</v>
      </c>
    </row>
    <row r="295" s="11" customFormat="1">
      <c r="B295" s="218"/>
      <c r="C295" s="219"/>
      <c r="D295" s="215" t="s">
        <v>177</v>
      </c>
      <c r="E295" s="220" t="s">
        <v>19</v>
      </c>
      <c r="F295" s="221" t="s">
        <v>416</v>
      </c>
      <c r="G295" s="219"/>
      <c r="H295" s="222">
        <v>0.56000000000000005</v>
      </c>
      <c r="I295" s="223"/>
      <c r="J295" s="219"/>
      <c r="K295" s="219"/>
      <c r="L295" s="224"/>
      <c r="M295" s="225"/>
      <c r="N295" s="226"/>
      <c r="O295" s="226"/>
      <c r="P295" s="226"/>
      <c r="Q295" s="226"/>
      <c r="R295" s="226"/>
      <c r="S295" s="226"/>
      <c r="T295" s="227"/>
      <c r="AT295" s="228" t="s">
        <v>177</v>
      </c>
      <c r="AU295" s="228" t="s">
        <v>82</v>
      </c>
      <c r="AV295" s="11" t="s">
        <v>82</v>
      </c>
      <c r="AW295" s="11" t="s">
        <v>33</v>
      </c>
      <c r="AX295" s="11" t="s">
        <v>72</v>
      </c>
      <c r="AY295" s="228" t="s">
        <v>166</v>
      </c>
    </row>
    <row r="296" s="12" customFormat="1">
      <c r="B296" s="229"/>
      <c r="C296" s="230"/>
      <c r="D296" s="215" t="s">
        <v>177</v>
      </c>
      <c r="E296" s="231" t="s">
        <v>19</v>
      </c>
      <c r="F296" s="232" t="s">
        <v>179</v>
      </c>
      <c r="G296" s="230"/>
      <c r="H296" s="233">
        <v>5.8079999999999998</v>
      </c>
      <c r="I296" s="234"/>
      <c r="J296" s="230"/>
      <c r="K296" s="230"/>
      <c r="L296" s="235"/>
      <c r="M296" s="236"/>
      <c r="N296" s="237"/>
      <c r="O296" s="237"/>
      <c r="P296" s="237"/>
      <c r="Q296" s="237"/>
      <c r="R296" s="237"/>
      <c r="S296" s="237"/>
      <c r="T296" s="238"/>
      <c r="AT296" s="239" t="s">
        <v>177</v>
      </c>
      <c r="AU296" s="239" t="s">
        <v>82</v>
      </c>
      <c r="AV296" s="12" t="s">
        <v>173</v>
      </c>
      <c r="AW296" s="12" t="s">
        <v>33</v>
      </c>
      <c r="AX296" s="12" t="s">
        <v>80</v>
      </c>
      <c r="AY296" s="239" t="s">
        <v>166</v>
      </c>
    </row>
    <row r="297" s="1" customFormat="1" ht="16.5" customHeight="1">
      <c r="B297" s="37"/>
      <c r="C297" s="203" t="s">
        <v>417</v>
      </c>
      <c r="D297" s="203" t="s">
        <v>168</v>
      </c>
      <c r="E297" s="204" t="s">
        <v>418</v>
      </c>
      <c r="F297" s="205" t="s">
        <v>419</v>
      </c>
      <c r="G297" s="206" t="s">
        <v>287</v>
      </c>
      <c r="H297" s="207">
        <v>28.300000000000001</v>
      </c>
      <c r="I297" s="208"/>
      <c r="J297" s="209">
        <f>ROUND(I297*H297,2)</f>
        <v>0</v>
      </c>
      <c r="K297" s="205" t="s">
        <v>172</v>
      </c>
      <c r="L297" s="42"/>
      <c r="M297" s="210" t="s">
        <v>19</v>
      </c>
      <c r="N297" s="211" t="s">
        <v>43</v>
      </c>
      <c r="O297" s="78"/>
      <c r="P297" s="212">
        <f>O297*H297</f>
        <v>0</v>
      </c>
      <c r="Q297" s="212">
        <v>0.26723000000000002</v>
      </c>
      <c r="R297" s="212">
        <f>Q297*H297</f>
        <v>7.562609000000001</v>
      </c>
      <c r="S297" s="212">
        <v>0</v>
      </c>
      <c r="T297" s="213">
        <f>S297*H297</f>
        <v>0</v>
      </c>
      <c r="AR297" s="16" t="s">
        <v>173</v>
      </c>
      <c r="AT297" s="16" t="s">
        <v>168</v>
      </c>
      <c r="AU297" s="16" t="s">
        <v>82</v>
      </c>
      <c r="AY297" s="16" t="s">
        <v>166</v>
      </c>
      <c r="BE297" s="214">
        <f>IF(N297="základní",J297,0)</f>
        <v>0</v>
      </c>
      <c r="BF297" s="214">
        <f>IF(N297="snížená",J297,0)</f>
        <v>0</v>
      </c>
      <c r="BG297" s="214">
        <f>IF(N297="zákl. přenesená",J297,0)</f>
        <v>0</v>
      </c>
      <c r="BH297" s="214">
        <f>IF(N297="sníž. přenesená",J297,0)</f>
        <v>0</v>
      </c>
      <c r="BI297" s="214">
        <f>IF(N297="nulová",J297,0)</f>
        <v>0</v>
      </c>
      <c r="BJ297" s="16" t="s">
        <v>80</v>
      </c>
      <c r="BK297" s="214">
        <f>ROUND(I297*H297,2)</f>
        <v>0</v>
      </c>
      <c r="BL297" s="16" t="s">
        <v>173</v>
      </c>
      <c r="BM297" s="16" t="s">
        <v>420</v>
      </c>
    </row>
    <row r="298" s="1" customFormat="1">
      <c r="B298" s="37"/>
      <c r="C298" s="38"/>
      <c r="D298" s="215" t="s">
        <v>175</v>
      </c>
      <c r="E298" s="38"/>
      <c r="F298" s="216" t="s">
        <v>421</v>
      </c>
      <c r="G298" s="38"/>
      <c r="H298" s="38"/>
      <c r="I298" s="129"/>
      <c r="J298" s="38"/>
      <c r="K298" s="38"/>
      <c r="L298" s="42"/>
      <c r="M298" s="217"/>
      <c r="N298" s="78"/>
      <c r="O298" s="78"/>
      <c r="P298" s="78"/>
      <c r="Q298" s="78"/>
      <c r="R298" s="78"/>
      <c r="S298" s="78"/>
      <c r="T298" s="79"/>
      <c r="AT298" s="16" t="s">
        <v>175</v>
      </c>
      <c r="AU298" s="16" t="s">
        <v>82</v>
      </c>
    </row>
    <row r="299" s="11" customFormat="1">
      <c r="B299" s="218"/>
      <c r="C299" s="219"/>
      <c r="D299" s="215" t="s">
        <v>177</v>
      </c>
      <c r="E299" s="220" t="s">
        <v>19</v>
      </c>
      <c r="F299" s="221" t="s">
        <v>422</v>
      </c>
      <c r="G299" s="219"/>
      <c r="H299" s="222">
        <v>7.9500000000000002</v>
      </c>
      <c r="I299" s="223"/>
      <c r="J299" s="219"/>
      <c r="K299" s="219"/>
      <c r="L299" s="224"/>
      <c r="M299" s="225"/>
      <c r="N299" s="226"/>
      <c r="O299" s="226"/>
      <c r="P299" s="226"/>
      <c r="Q299" s="226"/>
      <c r="R299" s="226"/>
      <c r="S299" s="226"/>
      <c r="T299" s="227"/>
      <c r="AT299" s="228" t="s">
        <v>177</v>
      </c>
      <c r="AU299" s="228" t="s">
        <v>82</v>
      </c>
      <c r="AV299" s="11" t="s">
        <v>82</v>
      </c>
      <c r="AW299" s="11" t="s">
        <v>33</v>
      </c>
      <c r="AX299" s="11" t="s">
        <v>72</v>
      </c>
      <c r="AY299" s="228" t="s">
        <v>166</v>
      </c>
    </row>
    <row r="300" s="11" customFormat="1">
      <c r="B300" s="218"/>
      <c r="C300" s="219"/>
      <c r="D300" s="215" t="s">
        <v>177</v>
      </c>
      <c r="E300" s="220" t="s">
        <v>19</v>
      </c>
      <c r="F300" s="221" t="s">
        <v>423</v>
      </c>
      <c r="G300" s="219"/>
      <c r="H300" s="222">
        <v>6.7000000000000002</v>
      </c>
      <c r="I300" s="223"/>
      <c r="J300" s="219"/>
      <c r="K300" s="219"/>
      <c r="L300" s="224"/>
      <c r="M300" s="225"/>
      <c r="N300" s="226"/>
      <c r="O300" s="226"/>
      <c r="P300" s="226"/>
      <c r="Q300" s="226"/>
      <c r="R300" s="226"/>
      <c r="S300" s="226"/>
      <c r="T300" s="227"/>
      <c r="AT300" s="228" t="s">
        <v>177</v>
      </c>
      <c r="AU300" s="228" t="s">
        <v>82</v>
      </c>
      <c r="AV300" s="11" t="s">
        <v>82</v>
      </c>
      <c r="AW300" s="11" t="s">
        <v>33</v>
      </c>
      <c r="AX300" s="11" t="s">
        <v>72</v>
      </c>
      <c r="AY300" s="228" t="s">
        <v>166</v>
      </c>
    </row>
    <row r="301" s="11" customFormat="1">
      <c r="B301" s="218"/>
      <c r="C301" s="219"/>
      <c r="D301" s="215" t="s">
        <v>177</v>
      </c>
      <c r="E301" s="220" t="s">
        <v>19</v>
      </c>
      <c r="F301" s="221" t="s">
        <v>424</v>
      </c>
      <c r="G301" s="219"/>
      <c r="H301" s="222">
        <v>5.5999999999999996</v>
      </c>
      <c r="I301" s="223"/>
      <c r="J301" s="219"/>
      <c r="K301" s="219"/>
      <c r="L301" s="224"/>
      <c r="M301" s="225"/>
      <c r="N301" s="226"/>
      <c r="O301" s="226"/>
      <c r="P301" s="226"/>
      <c r="Q301" s="226"/>
      <c r="R301" s="226"/>
      <c r="S301" s="226"/>
      <c r="T301" s="227"/>
      <c r="AT301" s="228" t="s">
        <v>177</v>
      </c>
      <c r="AU301" s="228" t="s">
        <v>82</v>
      </c>
      <c r="AV301" s="11" t="s">
        <v>82</v>
      </c>
      <c r="AW301" s="11" t="s">
        <v>33</v>
      </c>
      <c r="AX301" s="11" t="s">
        <v>72</v>
      </c>
      <c r="AY301" s="228" t="s">
        <v>166</v>
      </c>
    </row>
    <row r="302" s="11" customFormat="1">
      <c r="B302" s="218"/>
      <c r="C302" s="219"/>
      <c r="D302" s="215" t="s">
        <v>177</v>
      </c>
      <c r="E302" s="220" t="s">
        <v>19</v>
      </c>
      <c r="F302" s="221" t="s">
        <v>425</v>
      </c>
      <c r="G302" s="219"/>
      <c r="H302" s="222">
        <v>5.2999999999999998</v>
      </c>
      <c r="I302" s="223"/>
      <c r="J302" s="219"/>
      <c r="K302" s="219"/>
      <c r="L302" s="224"/>
      <c r="M302" s="225"/>
      <c r="N302" s="226"/>
      <c r="O302" s="226"/>
      <c r="P302" s="226"/>
      <c r="Q302" s="226"/>
      <c r="R302" s="226"/>
      <c r="S302" s="226"/>
      <c r="T302" s="227"/>
      <c r="AT302" s="228" t="s">
        <v>177</v>
      </c>
      <c r="AU302" s="228" t="s">
        <v>82</v>
      </c>
      <c r="AV302" s="11" t="s">
        <v>82</v>
      </c>
      <c r="AW302" s="11" t="s">
        <v>33</v>
      </c>
      <c r="AX302" s="11" t="s">
        <v>72</v>
      </c>
      <c r="AY302" s="228" t="s">
        <v>166</v>
      </c>
    </row>
    <row r="303" s="11" customFormat="1">
      <c r="B303" s="218"/>
      <c r="C303" s="219"/>
      <c r="D303" s="215" t="s">
        <v>177</v>
      </c>
      <c r="E303" s="220" t="s">
        <v>19</v>
      </c>
      <c r="F303" s="221" t="s">
        <v>426</v>
      </c>
      <c r="G303" s="219"/>
      <c r="H303" s="222">
        <v>2.75</v>
      </c>
      <c r="I303" s="223"/>
      <c r="J303" s="219"/>
      <c r="K303" s="219"/>
      <c r="L303" s="224"/>
      <c r="M303" s="225"/>
      <c r="N303" s="226"/>
      <c r="O303" s="226"/>
      <c r="P303" s="226"/>
      <c r="Q303" s="226"/>
      <c r="R303" s="226"/>
      <c r="S303" s="226"/>
      <c r="T303" s="227"/>
      <c r="AT303" s="228" t="s">
        <v>177</v>
      </c>
      <c r="AU303" s="228" t="s">
        <v>82</v>
      </c>
      <c r="AV303" s="11" t="s">
        <v>82</v>
      </c>
      <c r="AW303" s="11" t="s">
        <v>33</v>
      </c>
      <c r="AX303" s="11" t="s">
        <v>72</v>
      </c>
      <c r="AY303" s="228" t="s">
        <v>166</v>
      </c>
    </row>
    <row r="304" s="12" customFormat="1">
      <c r="B304" s="229"/>
      <c r="C304" s="230"/>
      <c r="D304" s="215" t="s">
        <v>177</v>
      </c>
      <c r="E304" s="231" t="s">
        <v>19</v>
      </c>
      <c r="F304" s="232" t="s">
        <v>179</v>
      </c>
      <c r="G304" s="230"/>
      <c r="H304" s="233">
        <v>28.300000000000001</v>
      </c>
      <c r="I304" s="234"/>
      <c r="J304" s="230"/>
      <c r="K304" s="230"/>
      <c r="L304" s="235"/>
      <c r="M304" s="236"/>
      <c r="N304" s="237"/>
      <c r="O304" s="237"/>
      <c r="P304" s="237"/>
      <c r="Q304" s="237"/>
      <c r="R304" s="237"/>
      <c r="S304" s="237"/>
      <c r="T304" s="238"/>
      <c r="AT304" s="239" t="s">
        <v>177</v>
      </c>
      <c r="AU304" s="239" t="s">
        <v>82</v>
      </c>
      <c r="AV304" s="12" t="s">
        <v>173</v>
      </c>
      <c r="AW304" s="12" t="s">
        <v>33</v>
      </c>
      <c r="AX304" s="12" t="s">
        <v>80</v>
      </c>
      <c r="AY304" s="239" t="s">
        <v>166</v>
      </c>
    </row>
    <row r="305" s="10" customFormat="1" ht="22.8" customHeight="1">
      <c r="B305" s="187"/>
      <c r="C305" s="188"/>
      <c r="D305" s="189" t="s">
        <v>71</v>
      </c>
      <c r="E305" s="201" t="s">
        <v>173</v>
      </c>
      <c r="F305" s="201" t="s">
        <v>427</v>
      </c>
      <c r="G305" s="188"/>
      <c r="H305" s="188"/>
      <c r="I305" s="191"/>
      <c r="J305" s="202">
        <f>BK305</f>
        <v>0</v>
      </c>
      <c r="K305" s="188"/>
      <c r="L305" s="193"/>
      <c r="M305" s="194"/>
      <c r="N305" s="195"/>
      <c r="O305" s="195"/>
      <c r="P305" s="196">
        <f>SUM(P306:P318)</f>
        <v>0</v>
      </c>
      <c r="Q305" s="195"/>
      <c r="R305" s="196">
        <f>SUM(R306:R318)</f>
        <v>2.6028361799999997</v>
      </c>
      <c r="S305" s="195"/>
      <c r="T305" s="197">
        <f>SUM(T306:T318)</f>
        <v>0</v>
      </c>
      <c r="AR305" s="198" t="s">
        <v>80</v>
      </c>
      <c r="AT305" s="199" t="s">
        <v>71</v>
      </c>
      <c r="AU305" s="199" t="s">
        <v>80</v>
      </c>
      <c r="AY305" s="198" t="s">
        <v>166</v>
      </c>
      <c r="BK305" s="200">
        <f>SUM(BK306:BK318)</f>
        <v>0</v>
      </c>
    </row>
    <row r="306" s="1" customFormat="1" ht="16.5" customHeight="1">
      <c r="B306" s="37"/>
      <c r="C306" s="203" t="s">
        <v>428</v>
      </c>
      <c r="D306" s="203" t="s">
        <v>168</v>
      </c>
      <c r="E306" s="204" t="s">
        <v>429</v>
      </c>
      <c r="F306" s="205" t="s">
        <v>430</v>
      </c>
      <c r="G306" s="206" t="s">
        <v>171</v>
      </c>
      <c r="H306" s="207">
        <v>1.0369999999999999</v>
      </c>
      <c r="I306" s="208"/>
      <c r="J306" s="209">
        <f>ROUND(I306*H306,2)</f>
        <v>0</v>
      </c>
      <c r="K306" s="205" t="s">
        <v>172</v>
      </c>
      <c r="L306" s="42"/>
      <c r="M306" s="210" t="s">
        <v>19</v>
      </c>
      <c r="N306" s="211" t="s">
        <v>43</v>
      </c>
      <c r="O306" s="78"/>
      <c r="P306" s="212">
        <f>O306*H306</f>
        <v>0</v>
      </c>
      <c r="Q306" s="212">
        <v>2.4533999999999998</v>
      </c>
      <c r="R306" s="212">
        <f>Q306*H306</f>
        <v>2.5441757999999997</v>
      </c>
      <c r="S306" s="212">
        <v>0</v>
      </c>
      <c r="T306" s="213">
        <f>S306*H306</f>
        <v>0</v>
      </c>
      <c r="AR306" s="16" t="s">
        <v>173</v>
      </c>
      <c r="AT306" s="16" t="s">
        <v>168</v>
      </c>
      <c r="AU306" s="16" t="s">
        <v>82</v>
      </c>
      <c r="AY306" s="16" t="s">
        <v>166</v>
      </c>
      <c r="BE306" s="214">
        <f>IF(N306="základní",J306,0)</f>
        <v>0</v>
      </c>
      <c r="BF306" s="214">
        <f>IF(N306="snížená",J306,0)</f>
        <v>0</v>
      </c>
      <c r="BG306" s="214">
        <f>IF(N306="zákl. přenesená",J306,0)</f>
        <v>0</v>
      </c>
      <c r="BH306" s="214">
        <f>IF(N306="sníž. přenesená",J306,0)</f>
        <v>0</v>
      </c>
      <c r="BI306" s="214">
        <f>IF(N306="nulová",J306,0)</f>
        <v>0</v>
      </c>
      <c r="BJ306" s="16" t="s">
        <v>80</v>
      </c>
      <c r="BK306" s="214">
        <f>ROUND(I306*H306,2)</f>
        <v>0</v>
      </c>
      <c r="BL306" s="16" t="s">
        <v>173</v>
      </c>
      <c r="BM306" s="16" t="s">
        <v>431</v>
      </c>
    </row>
    <row r="307" s="11" customFormat="1">
      <c r="B307" s="218"/>
      <c r="C307" s="219"/>
      <c r="D307" s="215" t="s">
        <v>177</v>
      </c>
      <c r="E307" s="220" t="s">
        <v>19</v>
      </c>
      <c r="F307" s="221" t="s">
        <v>432</v>
      </c>
      <c r="G307" s="219"/>
      <c r="H307" s="222">
        <v>1.0369999999999999</v>
      </c>
      <c r="I307" s="223"/>
      <c r="J307" s="219"/>
      <c r="K307" s="219"/>
      <c r="L307" s="224"/>
      <c r="M307" s="225"/>
      <c r="N307" s="226"/>
      <c r="O307" s="226"/>
      <c r="P307" s="226"/>
      <c r="Q307" s="226"/>
      <c r="R307" s="226"/>
      <c r="S307" s="226"/>
      <c r="T307" s="227"/>
      <c r="AT307" s="228" t="s">
        <v>177</v>
      </c>
      <c r="AU307" s="228" t="s">
        <v>82</v>
      </c>
      <c r="AV307" s="11" t="s">
        <v>82</v>
      </c>
      <c r="AW307" s="11" t="s">
        <v>33</v>
      </c>
      <c r="AX307" s="11" t="s">
        <v>72</v>
      </c>
      <c r="AY307" s="228" t="s">
        <v>166</v>
      </c>
    </row>
    <row r="308" s="13" customFormat="1">
      <c r="B308" s="240"/>
      <c r="C308" s="241"/>
      <c r="D308" s="215" t="s">
        <v>177</v>
      </c>
      <c r="E308" s="242" t="s">
        <v>19</v>
      </c>
      <c r="F308" s="243" t="s">
        <v>293</v>
      </c>
      <c r="G308" s="241"/>
      <c r="H308" s="242" t="s">
        <v>19</v>
      </c>
      <c r="I308" s="244"/>
      <c r="J308" s="241"/>
      <c r="K308" s="241"/>
      <c r="L308" s="245"/>
      <c r="M308" s="246"/>
      <c r="N308" s="247"/>
      <c r="O308" s="247"/>
      <c r="P308" s="247"/>
      <c r="Q308" s="247"/>
      <c r="R308" s="247"/>
      <c r="S308" s="247"/>
      <c r="T308" s="248"/>
      <c r="AT308" s="249" t="s">
        <v>177</v>
      </c>
      <c r="AU308" s="249" t="s">
        <v>82</v>
      </c>
      <c r="AV308" s="13" t="s">
        <v>80</v>
      </c>
      <c r="AW308" s="13" t="s">
        <v>33</v>
      </c>
      <c r="AX308" s="13" t="s">
        <v>72</v>
      </c>
      <c r="AY308" s="249" t="s">
        <v>166</v>
      </c>
    </row>
    <row r="309" s="12" customFormat="1">
      <c r="B309" s="229"/>
      <c r="C309" s="230"/>
      <c r="D309" s="215" t="s">
        <v>177</v>
      </c>
      <c r="E309" s="231" t="s">
        <v>19</v>
      </c>
      <c r="F309" s="232" t="s">
        <v>179</v>
      </c>
      <c r="G309" s="230"/>
      <c r="H309" s="233">
        <v>1.0369999999999999</v>
      </c>
      <c r="I309" s="234"/>
      <c r="J309" s="230"/>
      <c r="K309" s="230"/>
      <c r="L309" s="235"/>
      <c r="M309" s="236"/>
      <c r="N309" s="237"/>
      <c r="O309" s="237"/>
      <c r="P309" s="237"/>
      <c r="Q309" s="237"/>
      <c r="R309" s="237"/>
      <c r="S309" s="237"/>
      <c r="T309" s="238"/>
      <c r="AT309" s="239" t="s">
        <v>177</v>
      </c>
      <c r="AU309" s="239" t="s">
        <v>82</v>
      </c>
      <c r="AV309" s="12" t="s">
        <v>173</v>
      </c>
      <c r="AW309" s="12" t="s">
        <v>33</v>
      </c>
      <c r="AX309" s="12" t="s">
        <v>80</v>
      </c>
      <c r="AY309" s="239" t="s">
        <v>166</v>
      </c>
    </row>
    <row r="310" s="1" customFormat="1" ht="16.5" customHeight="1">
      <c r="B310" s="37"/>
      <c r="C310" s="203" t="s">
        <v>433</v>
      </c>
      <c r="D310" s="203" t="s">
        <v>168</v>
      </c>
      <c r="E310" s="204" t="s">
        <v>434</v>
      </c>
      <c r="F310" s="205" t="s">
        <v>435</v>
      </c>
      <c r="G310" s="206" t="s">
        <v>287</v>
      </c>
      <c r="H310" s="207">
        <v>4.6100000000000003</v>
      </c>
      <c r="I310" s="208"/>
      <c r="J310" s="209">
        <f>ROUND(I310*H310,2)</f>
        <v>0</v>
      </c>
      <c r="K310" s="205" t="s">
        <v>172</v>
      </c>
      <c r="L310" s="42"/>
      <c r="M310" s="210" t="s">
        <v>19</v>
      </c>
      <c r="N310" s="211" t="s">
        <v>43</v>
      </c>
      <c r="O310" s="78"/>
      <c r="P310" s="212">
        <f>O310*H310</f>
        <v>0</v>
      </c>
      <c r="Q310" s="212">
        <v>0.0051900000000000002</v>
      </c>
      <c r="R310" s="212">
        <f>Q310*H310</f>
        <v>0.023925900000000003</v>
      </c>
      <c r="S310" s="212">
        <v>0</v>
      </c>
      <c r="T310" s="213">
        <f>S310*H310</f>
        <v>0</v>
      </c>
      <c r="AR310" s="16" t="s">
        <v>173</v>
      </c>
      <c r="AT310" s="16" t="s">
        <v>168</v>
      </c>
      <c r="AU310" s="16" t="s">
        <v>82</v>
      </c>
      <c r="AY310" s="16" t="s">
        <v>166</v>
      </c>
      <c r="BE310" s="214">
        <f>IF(N310="základní",J310,0)</f>
        <v>0</v>
      </c>
      <c r="BF310" s="214">
        <f>IF(N310="snížená",J310,0)</f>
        <v>0</v>
      </c>
      <c r="BG310" s="214">
        <f>IF(N310="zákl. přenesená",J310,0)</f>
        <v>0</v>
      </c>
      <c r="BH310" s="214">
        <f>IF(N310="sníž. přenesená",J310,0)</f>
        <v>0</v>
      </c>
      <c r="BI310" s="214">
        <f>IF(N310="nulová",J310,0)</f>
        <v>0</v>
      </c>
      <c r="BJ310" s="16" t="s">
        <v>80</v>
      </c>
      <c r="BK310" s="214">
        <f>ROUND(I310*H310,2)</f>
        <v>0</v>
      </c>
      <c r="BL310" s="16" t="s">
        <v>173</v>
      </c>
      <c r="BM310" s="16" t="s">
        <v>436</v>
      </c>
    </row>
    <row r="311" s="11" customFormat="1">
      <c r="B311" s="218"/>
      <c r="C311" s="219"/>
      <c r="D311" s="215" t="s">
        <v>177</v>
      </c>
      <c r="E311" s="220" t="s">
        <v>19</v>
      </c>
      <c r="F311" s="221" t="s">
        <v>437</v>
      </c>
      <c r="G311" s="219"/>
      <c r="H311" s="222">
        <v>4.6100000000000003</v>
      </c>
      <c r="I311" s="223"/>
      <c r="J311" s="219"/>
      <c r="K311" s="219"/>
      <c r="L311" s="224"/>
      <c r="M311" s="225"/>
      <c r="N311" s="226"/>
      <c r="O311" s="226"/>
      <c r="P311" s="226"/>
      <c r="Q311" s="226"/>
      <c r="R311" s="226"/>
      <c r="S311" s="226"/>
      <c r="T311" s="227"/>
      <c r="AT311" s="228" t="s">
        <v>177</v>
      </c>
      <c r="AU311" s="228" t="s">
        <v>82</v>
      </c>
      <c r="AV311" s="11" t="s">
        <v>82</v>
      </c>
      <c r="AW311" s="11" t="s">
        <v>33</v>
      </c>
      <c r="AX311" s="11" t="s">
        <v>72</v>
      </c>
      <c r="AY311" s="228" t="s">
        <v>166</v>
      </c>
    </row>
    <row r="312" s="12" customFormat="1">
      <c r="B312" s="229"/>
      <c r="C312" s="230"/>
      <c r="D312" s="215" t="s">
        <v>177</v>
      </c>
      <c r="E312" s="231" t="s">
        <v>19</v>
      </c>
      <c r="F312" s="232" t="s">
        <v>179</v>
      </c>
      <c r="G312" s="230"/>
      <c r="H312" s="233">
        <v>4.6100000000000003</v>
      </c>
      <c r="I312" s="234"/>
      <c r="J312" s="230"/>
      <c r="K312" s="230"/>
      <c r="L312" s="235"/>
      <c r="M312" s="236"/>
      <c r="N312" s="237"/>
      <c r="O312" s="237"/>
      <c r="P312" s="237"/>
      <c r="Q312" s="237"/>
      <c r="R312" s="237"/>
      <c r="S312" s="237"/>
      <c r="T312" s="238"/>
      <c r="AT312" s="239" t="s">
        <v>177</v>
      </c>
      <c r="AU312" s="239" t="s">
        <v>82</v>
      </c>
      <c r="AV312" s="12" t="s">
        <v>173</v>
      </c>
      <c r="AW312" s="12" t="s">
        <v>33</v>
      </c>
      <c r="AX312" s="12" t="s">
        <v>80</v>
      </c>
      <c r="AY312" s="239" t="s">
        <v>166</v>
      </c>
    </row>
    <row r="313" s="1" customFormat="1" ht="16.5" customHeight="1">
      <c r="B313" s="37"/>
      <c r="C313" s="203" t="s">
        <v>438</v>
      </c>
      <c r="D313" s="203" t="s">
        <v>168</v>
      </c>
      <c r="E313" s="204" t="s">
        <v>439</v>
      </c>
      <c r="F313" s="205" t="s">
        <v>440</v>
      </c>
      <c r="G313" s="206" t="s">
        <v>287</v>
      </c>
      <c r="H313" s="207">
        <v>4.6100000000000003</v>
      </c>
      <c r="I313" s="208"/>
      <c r="J313" s="209">
        <f>ROUND(I313*H313,2)</f>
        <v>0</v>
      </c>
      <c r="K313" s="205" t="s">
        <v>172</v>
      </c>
      <c r="L313" s="42"/>
      <c r="M313" s="210" t="s">
        <v>19</v>
      </c>
      <c r="N313" s="211" t="s">
        <v>43</v>
      </c>
      <c r="O313" s="78"/>
      <c r="P313" s="212">
        <f>O313*H313</f>
        <v>0</v>
      </c>
      <c r="Q313" s="212">
        <v>0</v>
      </c>
      <c r="R313" s="212">
        <f>Q313*H313</f>
        <v>0</v>
      </c>
      <c r="S313" s="212">
        <v>0</v>
      </c>
      <c r="T313" s="213">
        <f>S313*H313</f>
        <v>0</v>
      </c>
      <c r="AR313" s="16" t="s">
        <v>173</v>
      </c>
      <c r="AT313" s="16" t="s">
        <v>168</v>
      </c>
      <c r="AU313" s="16" t="s">
        <v>82</v>
      </c>
      <c r="AY313" s="16" t="s">
        <v>166</v>
      </c>
      <c r="BE313" s="214">
        <f>IF(N313="základní",J313,0)</f>
        <v>0</v>
      </c>
      <c r="BF313" s="214">
        <f>IF(N313="snížená",J313,0)</f>
        <v>0</v>
      </c>
      <c r="BG313" s="214">
        <f>IF(N313="zákl. přenesená",J313,0)</f>
        <v>0</v>
      </c>
      <c r="BH313" s="214">
        <f>IF(N313="sníž. přenesená",J313,0)</f>
        <v>0</v>
      </c>
      <c r="BI313" s="214">
        <f>IF(N313="nulová",J313,0)</f>
        <v>0</v>
      </c>
      <c r="BJ313" s="16" t="s">
        <v>80</v>
      </c>
      <c r="BK313" s="214">
        <f>ROUND(I313*H313,2)</f>
        <v>0</v>
      </c>
      <c r="BL313" s="16" t="s">
        <v>173</v>
      </c>
      <c r="BM313" s="16" t="s">
        <v>441</v>
      </c>
    </row>
    <row r="314" s="1" customFormat="1" ht="16.5" customHeight="1">
      <c r="B314" s="37"/>
      <c r="C314" s="203" t="s">
        <v>442</v>
      </c>
      <c r="D314" s="203" t="s">
        <v>168</v>
      </c>
      <c r="E314" s="204" t="s">
        <v>443</v>
      </c>
      <c r="F314" s="205" t="s">
        <v>444</v>
      </c>
      <c r="G314" s="206" t="s">
        <v>221</v>
      </c>
      <c r="H314" s="207">
        <v>0.033000000000000002</v>
      </c>
      <c r="I314" s="208"/>
      <c r="J314" s="209">
        <f>ROUND(I314*H314,2)</f>
        <v>0</v>
      </c>
      <c r="K314" s="205" t="s">
        <v>172</v>
      </c>
      <c r="L314" s="42"/>
      <c r="M314" s="210" t="s">
        <v>19</v>
      </c>
      <c r="N314" s="211" t="s">
        <v>43</v>
      </c>
      <c r="O314" s="78"/>
      <c r="P314" s="212">
        <f>O314*H314</f>
        <v>0</v>
      </c>
      <c r="Q314" s="212">
        <v>1.0525599999999999</v>
      </c>
      <c r="R314" s="212">
        <f>Q314*H314</f>
        <v>0.034734479999999998</v>
      </c>
      <c r="S314" s="212">
        <v>0</v>
      </c>
      <c r="T314" s="213">
        <f>S314*H314</f>
        <v>0</v>
      </c>
      <c r="AR314" s="16" t="s">
        <v>173</v>
      </c>
      <c r="AT314" s="16" t="s">
        <v>168</v>
      </c>
      <c r="AU314" s="16" t="s">
        <v>82</v>
      </c>
      <c r="AY314" s="16" t="s">
        <v>166</v>
      </c>
      <c r="BE314" s="214">
        <f>IF(N314="základní",J314,0)</f>
        <v>0</v>
      </c>
      <c r="BF314" s="214">
        <f>IF(N314="snížená",J314,0)</f>
        <v>0</v>
      </c>
      <c r="BG314" s="214">
        <f>IF(N314="zákl. přenesená",J314,0)</f>
        <v>0</v>
      </c>
      <c r="BH314" s="214">
        <f>IF(N314="sníž. přenesená",J314,0)</f>
        <v>0</v>
      </c>
      <c r="BI314" s="214">
        <f>IF(N314="nulová",J314,0)</f>
        <v>0</v>
      </c>
      <c r="BJ314" s="16" t="s">
        <v>80</v>
      </c>
      <c r="BK314" s="214">
        <f>ROUND(I314*H314,2)</f>
        <v>0</v>
      </c>
      <c r="BL314" s="16" t="s">
        <v>173</v>
      </c>
      <c r="BM314" s="16" t="s">
        <v>445</v>
      </c>
    </row>
    <row r="315" s="11" customFormat="1">
      <c r="B315" s="218"/>
      <c r="C315" s="219"/>
      <c r="D315" s="215" t="s">
        <v>177</v>
      </c>
      <c r="E315" s="220" t="s">
        <v>19</v>
      </c>
      <c r="F315" s="221" t="s">
        <v>446</v>
      </c>
      <c r="G315" s="219"/>
      <c r="H315" s="222">
        <v>0.023</v>
      </c>
      <c r="I315" s="223"/>
      <c r="J315" s="219"/>
      <c r="K315" s="219"/>
      <c r="L315" s="224"/>
      <c r="M315" s="225"/>
      <c r="N315" s="226"/>
      <c r="O315" s="226"/>
      <c r="P315" s="226"/>
      <c r="Q315" s="226"/>
      <c r="R315" s="226"/>
      <c r="S315" s="226"/>
      <c r="T315" s="227"/>
      <c r="AT315" s="228" t="s">
        <v>177</v>
      </c>
      <c r="AU315" s="228" t="s">
        <v>82</v>
      </c>
      <c r="AV315" s="11" t="s">
        <v>82</v>
      </c>
      <c r="AW315" s="11" t="s">
        <v>33</v>
      </c>
      <c r="AX315" s="11" t="s">
        <v>72</v>
      </c>
      <c r="AY315" s="228" t="s">
        <v>166</v>
      </c>
    </row>
    <row r="316" s="11" customFormat="1">
      <c r="B316" s="218"/>
      <c r="C316" s="219"/>
      <c r="D316" s="215" t="s">
        <v>177</v>
      </c>
      <c r="E316" s="220" t="s">
        <v>19</v>
      </c>
      <c r="F316" s="221" t="s">
        <v>447</v>
      </c>
      <c r="G316" s="219"/>
      <c r="H316" s="222">
        <v>0.01</v>
      </c>
      <c r="I316" s="223"/>
      <c r="J316" s="219"/>
      <c r="K316" s="219"/>
      <c r="L316" s="224"/>
      <c r="M316" s="225"/>
      <c r="N316" s="226"/>
      <c r="O316" s="226"/>
      <c r="P316" s="226"/>
      <c r="Q316" s="226"/>
      <c r="R316" s="226"/>
      <c r="S316" s="226"/>
      <c r="T316" s="227"/>
      <c r="AT316" s="228" t="s">
        <v>177</v>
      </c>
      <c r="AU316" s="228" t="s">
        <v>82</v>
      </c>
      <c r="AV316" s="11" t="s">
        <v>82</v>
      </c>
      <c r="AW316" s="11" t="s">
        <v>33</v>
      </c>
      <c r="AX316" s="11" t="s">
        <v>72</v>
      </c>
      <c r="AY316" s="228" t="s">
        <v>166</v>
      </c>
    </row>
    <row r="317" s="13" customFormat="1">
      <c r="B317" s="240"/>
      <c r="C317" s="241"/>
      <c r="D317" s="215" t="s">
        <v>177</v>
      </c>
      <c r="E317" s="242" t="s">
        <v>19</v>
      </c>
      <c r="F317" s="243" t="s">
        <v>448</v>
      </c>
      <c r="G317" s="241"/>
      <c r="H317" s="242" t="s">
        <v>19</v>
      </c>
      <c r="I317" s="244"/>
      <c r="J317" s="241"/>
      <c r="K317" s="241"/>
      <c r="L317" s="245"/>
      <c r="M317" s="246"/>
      <c r="N317" s="247"/>
      <c r="O317" s="247"/>
      <c r="P317" s="247"/>
      <c r="Q317" s="247"/>
      <c r="R317" s="247"/>
      <c r="S317" s="247"/>
      <c r="T317" s="248"/>
      <c r="AT317" s="249" t="s">
        <v>177</v>
      </c>
      <c r="AU317" s="249" t="s">
        <v>82</v>
      </c>
      <c r="AV317" s="13" t="s">
        <v>80</v>
      </c>
      <c r="AW317" s="13" t="s">
        <v>33</v>
      </c>
      <c r="AX317" s="13" t="s">
        <v>72</v>
      </c>
      <c r="AY317" s="249" t="s">
        <v>166</v>
      </c>
    </row>
    <row r="318" s="12" customFormat="1">
      <c r="B318" s="229"/>
      <c r="C318" s="230"/>
      <c r="D318" s="215" t="s">
        <v>177</v>
      </c>
      <c r="E318" s="231" t="s">
        <v>19</v>
      </c>
      <c r="F318" s="232" t="s">
        <v>179</v>
      </c>
      <c r="G318" s="230"/>
      <c r="H318" s="233">
        <v>0.033000000000000002</v>
      </c>
      <c r="I318" s="234"/>
      <c r="J318" s="230"/>
      <c r="K318" s="230"/>
      <c r="L318" s="235"/>
      <c r="M318" s="236"/>
      <c r="N318" s="237"/>
      <c r="O318" s="237"/>
      <c r="P318" s="237"/>
      <c r="Q318" s="237"/>
      <c r="R318" s="237"/>
      <c r="S318" s="237"/>
      <c r="T318" s="238"/>
      <c r="AT318" s="239" t="s">
        <v>177</v>
      </c>
      <c r="AU318" s="239" t="s">
        <v>82</v>
      </c>
      <c r="AV318" s="12" t="s">
        <v>173</v>
      </c>
      <c r="AW318" s="12" t="s">
        <v>33</v>
      </c>
      <c r="AX318" s="12" t="s">
        <v>80</v>
      </c>
      <c r="AY318" s="239" t="s">
        <v>166</v>
      </c>
    </row>
    <row r="319" s="10" customFormat="1" ht="22.8" customHeight="1">
      <c r="B319" s="187"/>
      <c r="C319" s="188"/>
      <c r="D319" s="189" t="s">
        <v>71</v>
      </c>
      <c r="E319" s="201" t="s">
        <v>202</v>
      </c>
      <c r="F319" s="201" t="s">
        <v>449</v>
      </c>
      <c r="G319" s="188"/>
      <c r="H319" s="188"/>
      <c r="I319" s="191"/>
      <c r="J319" s="202">
        <f>BK319</f>
        <v>0</v>
      </c>
      <c r="K319" s="188"/>
      <c r="L319" s="193"/>
      <c r="M319" s="194"/>
      <c r="N319" s="195"/>
      <c r="O319" s="195"/>
      <c r="P319" s="196">
        <f>SUM(P320:P519)</f>
        <v>0</v>
      </c>
      <c r="Q319" s="195"/>
      <c r="R319" s="196">
        <f>SUM(R320:R519)</f>
        <v>117.18929039000001</v>
      </c>
      <c r="S319" s="195"/>
      <c r="T319" s="197">
        <f>SUM(T320:T519)</f>
        <v>0</v>
      </c>
      <c r="AR319" s="198" t="s">
        <v>80</v>
      </c>
      <c r="AT319" s="199" t="s">
        <v>71</v>
      </c>
      <c r="AU319" s="199" t="s">
        <v>80</v>
      </c>
      <c r="AY319" s="198" t="s">
        <v>166</v>
      </c>
      <c r="BK319" s="200">
        <f>SUM(BK320:BK519)</f>
        <v>0</v>
      </c>
    </row>
    <row r="320" s="1" customFormat="1" ht="22.5" customHeight="1">
      <c r="B320" s="37"/>
      <c r="C320" s="203" t="s">
        <v>450</v>
      </c>
      <c r="D320" s="203" t="s">
        <v>168</v>
      </c>
      <c r="E320" s="204" t="s">
        <v>451</v>
      </c>
      <c r="F320" s="205" t="s">
        <v>452</v>
      </c>
      <c r="G320" s="206" t="s">
        <v>287</v>
      </c>
      <c r="H320" s="207">
        <v>57.68</v>
      </c>
      <c r="I320" s="208"/>
      <c r="J320" s="209">
        <f>ROUND(I320*H320,2)</f>
        <v>0</v>
      </c>
      <c r="K320" s="205" t="s">
        <v>172</v>
      </c>
      <c r="L320" s="42"/>
      <c r="M320" s="210" t="s">
        <v>19</v>
      </c>
      <c r="N320" s="211" t="s">
        <v>43</v>
      </c>
      <c r="O320" s="78"/>
      <c r="P320" s="212">
        <f>O320*H320</f>
        <v>0</v>
      </c>
      <c r="Q320" s="212">
        <v>0.018380000000000001</v>
      </c>
      <c r="R320" s="212">
        <f>Q320*H320</f>
        <v>1.0601584</v>
      </c>
      <c r="S320" s="212">
        <v>0</v>
      </c>
      <c r="T320" s="213">
        <f>S320*H320</f>
        <v>0</v>
      </c>
      <c r="AR320" s="16" t="s">
        <v>173</v>
      </c>
      <c r="AT320" s="16" t="s">
        <v>168</v>
      </c>
      <c r="AU320" s="16" t="s">
        <v>82</v>
      </c>
      <c r="AY320" s="16" t="s">
        <v>166</v>
      </c>
      <c r="BE320" s="214">
        <f>IF(N320="základní",J320,0)</f>
        <v>0</v>
      </c>
      <c r="BF320" s="214">
        <f>IF(N320="snížená",J320,0)</f>
        <v>0</v>
      </c>
      <c r="BG320" s="214">
        <f>IF(N320="zákl. přenesená",J320,0)</f>
        <v>0</v>
      </c>
      <c r="BH320" s="214">
        <f>IF(N320="sníž. přenesená",J320,0)</f>
        <v>0</v>
      </c>
      <c r="BI320" s="214">
        <f>IF(N320="nulová",J320,0)</f>
        <v>0</v>
      </c>
      <c r="BJ320" s="16" t="s">
        <v>80</v>
      </c>
      <c r="BK320" s="214">
        <f>ROUND(I320*H320,2)</f>
        <v>0</v>
      </c>
      <c r="BL320" s="16" t="s">
        <v>173</v>
      </c>
      <c r="BM320" s="16" t="s">
        <v>453</v>
      </c>
    </row>
    <row r="321" s="1" customFormat="1">
      <c r="B321" s="37"/>
      <c r="C321" s="38"/>
      <c r="D321" s="215" t="s">
        <v>175</v>
      </c>
      <c r="E321" s="38"/>
      <c r="F321" s="216" t="s">
        <v>454</v>
      </c>
      <c r="G321" s="38"/>
      <c r="H321" s="38"/>
      <c r="I321" s="129"/>
      <c r="J321" s="38"/>
      <c r="K321" s="38"/>
      <c r="L321" s="42"/>
      <c r="M321" s="217"/>
      <c r="N321" s="78"/>
      <c r="O321" s="78"/>
      <c r="P321" s="78"/>
      <c r="Q321" s="78"/>
      <c r="R321" s="78"/>
      <c r="S321" s="78"/>
      <c r="T321" s="79"/>
      <c r="AT321" s="16" t="s">
        <v>175</v>
      </c>
      <c r="AU321" s="16" t="s">
        <v>82</v>
      </c>
    </row>
    <row r="322" s="11" customFormat="1">
      <c r="B322" s="218"/>
      <c r="C322" s="219"/>
      <c r="D322" s="215" t="s">
        <v>177</v>
      </c>
      <c r="E322" s="220" t="s">
        <v>19</v>
      </c>
      <c r="F322" s="221" t="s">
        <v>455</v>
      </c>
      <c r="G322" s="219"/>
      <c r="H322" s="222">
        <v>28.239999999999998</v>
      </c>
      <c r="I322" s="223"/>
      <c r="J322" s="219"/>
      <c r="K322" s="219"/>
      <c r="L322" s="224"/>
      <c r="M322" s="225"/>
      <c r="N322" s="226"/>
      <c r="O322" s="226"/>
      <c r="P322" s="226"/>
      <c r="Q322" s="226"/>
      <c r="R322" s="226"/>
      <c r="S322" s="226"/>
      <c r="T322" s="227"/>
      <c r="AT322" s="228" t="s">
        <v>177</v>
      </c>
      <c r="AU322" s="228" t="s">
        <v>82</v>
      </c>
      <c r="AV322" s="11" t="s">
        <v>82</v>
      </c>
      <c r="AW322" s="11" t="s">
        <v>33</v>
      </c>
      <c r="AX322" s="11" t="s">
        <v>72</v>
      </c>
      <c r="AY322" s="228" t="s">
        <v>166</v>
      </c>
    </row>
    <row r="323" s="13" customFormat="1">
      <c r="B323" s="240"/>
      <c r="C323" s="241"/>
      <c r="D323" s="215" t="s">
        <v>177</v>
      </c>
      <c r="E323" s="242" t="s">
        <v>19</v>
      </c>
      <c r="F323" s="243" t="s">
        <v>456</v>
      </c>
      <c r="G323" s="241"/>
      <c r="H323" s="242" t="s">
        <v>19</v>
      </c>
      <c r="I323" s="244"/>
      <c r="J323" s="241"/>
      <c r="K323" s="241"/>
      <c r="L323" s="245"/>
      <c r="M323" s="246"/>
      <c r="N323" s="247"/>
      <c r="O323" s="247"/>
      <c r="P323" s="247"/>
      <c r="Q323" s="247"/>
      <c r="R323" s="247"/>
      <c r="S323" s="247"/>
      <c r="T323" s="248"/>
      <c r="AT323" s="249" t="s">
        <v>177</v>
      </c>
      <c r="AU323" s="249" t="s">
        <v>82</v>
      </c>
      <c r="AV323" s="13" t="s">
        <v>80</v>
      </c>
      <c r="AW323" s="13" t="s">
        <v>33</v>
      </c>
      <c r="AX323" s="13" t="s">
        <v>72</v>
      </c>
      <c r="AY323" s="249" t="s">
        <v>166</v>
      </c>
    </row>
    <row r="324" s="11" customFormat="1">
      <c r="B324" s="218"/>
      <c r="C324" s="219"/>
      <c r="D324" s="215" t="s">
        <v>177</v>
      </c>
      <c r="E324" s="220" t="s">
        <v>19</v>
      </c>
      <c r="F324" s="221" t="s">
        <v>457</v>
      </c>
      <c r="G324" s="219"/>
      <c r="H324" s="222">
        <v>29.440000000000001</v>
      </c>
      <c r="I324" s="223"/>
      <c r="J324" s="219"/>
      <c r="K324" s="219"/>
      <c r="L324" s="224"/>
      <c r="M324" s="225"/>
      <c r="N324" s="226"/>
      <c r="O324" s="226"/>
      <c r="P324" s="226"/>
      <c r="Q324" s="226"/>
      <c r="R324" s="226"/>
      <c r="S324" s="226"/>
      <c r="T324" s="227"/>
      <c r="AT324" s="228" t="s">
        <v>177</v>
      </c>
      <c r="AU324" s="228" t="s">
        <v>82</v>
      </c>
      <c r="AV324" s="11" t="s">
        <v>82</v>
      </c>
      <c r="AW324" s="11" t="s">
        <v>33</v>
      </c>
      <c r="AX324" s="11" t="s">
        <v>72</v>
      </c>
      <c r="AY324" s="228" t="s">
        <v>166</v>
      </c>
    </row>
    <row r="325" s="13" customFormat="1">
      <c r="B325" s="240"/>
      <c r="C325" s="241"/>
      <c r="D325" s="215" t="s">
        <v>177</v>
      </c>
      <c r="E325" s="242" t="s">
        <v>19</v>
      </c>
      <c r="F325" s="243" t="s">
        <v>458</v>
      </c>
      <c r="G325" s="241"/>
      <c r="H325" s="242" t="s">
        <v>19</v>
      </c>
      <c r="I325" s="244"/>
      <c r="J325" s="241"/>
      <c r="K325" s="241"/>
      <c r="L325" s="245"/>
      <c r="M325" s="246"/>
      <c r="N325" s="247"/>
      <c r="O325" s="247"/>
      <c r="P325" s="247"/>
      <c r="Q325" s="247"/>
      <c r="R325" s="247"/>
      <c r="S325" s="247"/>
      <c r="T325" s="248"/>
      <c r="AT325" s="249" t="s">
        <v>177</v>
      </c>
      <c r="AU325" s="249" t="s">
        <v>82</v>
      </c>
      <c r="AV325" s="13" t="s">
        <v>80</v>
      </c>
      <c r="AW325" s="13" t="s">
        <v>33</v>
      </c>
      <c r="AX325" s="13" t="s">
        <v>72</v>
      </c>
      <c r="AY325" s="249" t="s">
        <v>166</v>
      </c>
    </row>
    <row r="326" s="12" customFormat="1">
      <c r="B326" s="229"/>
      <c r="C326" s="230"/>
      <c r="D326" s="215" t="s">
        <v>177</v>
      </c>
      <c r="E326" s="231" t="s">
        <v>19</v>
      </c>
      <c r="F326" s="232" t="s">
        <v>179</v>
      </c>
      <c r="G326" s="230"/>
      <c r="H326" s="233">
        <v>57.68</v>
      </c>
      <c r="I326" s="234"/>
      <c r="J326" s="230"/>
      <c r="K326" s="230"/>
      <c r="L326" s="235"/>
      <c r="M326" s="236"/>
      <c r="N326" s="237"/>
      <c r="O326" s="237"/>
      <c r="P326" s="237"/>
      <c r="Q326" s="237"/>
      <c r="R326" s="237"/>
      <c r="S326" s="237"/>
      <c r="T326" s="238"/>
      <c r="AT326" s="239" t="s">
        <v>177</v>
      </c>
      <c r="AU326" s="239" t="s">
        <v>82</v>
      </c>
      <c r="AV326" s="12" t="s">
        <v>173</v>
      </c>
      <c r="AW326" s="12" t="s">
        <v>33</v>
      </c>
      <c r="AX326" s="12" t="s">
        <v>80</v>
      </c>
      <c r="AY326" s="239" t="s">
        <v>166</v>
      </c>
    </row>
    <row r="327" s="1" customFormat="1" ht="22.5" customHeight="1">
      <c r="B327" s="37"/>
      <c r="C327" s="203" t="s">
        <v>459</v>
      </c>
      <c r="D327" s="203" t="s">
        <v>168</v>
      </c>
      <c r="E327" s="204" t="s">
        <v>460</v>
      </c>
      <c r="F327" s="205" t="s">
        <v>461</v>
      </c>
      <c r="G327" s="206" t="s">
        <v>287</v>
      </c>
      <c r="H327" s="207">
        <v>57.68</v>
      </c>
      <c r="I327" s="208"/>
      <c r="J327" s="209">
        <f>ROUND(I327*H327,2)</f>
        <v>0</v>
      </c>
      <c r="K327" s="205" t="s">
        <v>172</v>
      </c>
      <c r="L327" s="42"/>
      <c r="M327" s="210" t="s">
        <v>19</v>
      </c>
      <c r="N327" s="211" t="s">
        <v>43</v>
      </c>
      <c r="O327" s="78"/>
      <c r="P327" s="212">
        <f>O327*H327</f>
        <v>0</v>
      </c>
      <c r="Q327" s="212">
        <v>0.0079000000000000008</v>
      </c>
      <c r="R327" s="212">
        <f>Q327*H327</f>
        <v>0.45567200000000002</v>
      </c>
      <c r="S327" s="212">
        <v>0</v>
      </c>
      <c r="T327" s="213">
        <f>S327*H327</f>
        <v>0</v>
      </c>
      <c r="AR327" s="16" t="s">
        <v>173</v>
      </c>
      <c r="AT327" s="16" t="s">
        <v>168</v>
      </c>
      <c r="AU327" s="16" t="s">
        <v>82</v>
      </c>
      <c r="AY327" s="16" t="s">
        <v>166</v>
      </c>
      <c r="BE327" s="214">
        <f>IF(N327="základní",J327,0)</f>
        <v>0</v>
      </c>
      <c r="BF327" s="214">
        <f>IF(N327="snížená",J327,0)</f>
        <v>0</v>
      </c>
      <c r="BG327" s="214">
        <f>IF(N327="zákl. přenesená",J327,0)</f>
        <v>0</v>
      </c>
      <c r="BH327" s="214">
        <f>IF(N327="sníž. přenesená",J327,0)</f>
        <v>0</v>
      </c>
      <c r="BI327" s="214">
        <f>IF(N327="nulová",J327,0)</f>
        <v>0</v>
      </c>
      <c r="BJ327" s="16" t="s">
        <v>80</v>
      </c>
      <c r="BK327" s="214">
        <f>ROUND(I327*H327,2)</f>
        <v>0</v>
      </c>
      <c r="BL327" s="16" t="s">
        <v>173</v>
      </c>
      <c r="BM327" s="16" t="s">
        <v>462</v>
      </c>
    </row>
    <row r="328" s="1" customFormat="1">
      <c r="B328" s="37"/>
      <c r="C328" s="38"/>
      <c r="D328" s="215" t="s">
        <v>175</v>
      </c>
      <c r="E328" s="38"/>
      <c r="F328" s="216" t="s">
        <v>454</v>
      </c>
      <c r="G328" s="38"/>
      <c r="H328" s="38"/>
      <c r="I328" s="129"/>
      <c r="J328" s="38"/>
      <c r="K328" s="38"/>
      <c r="L328" s="42"/>
      <c r="M328" s="217"/>
      <c r="N328" s="78"/>
      <c r="O328" s="78"/>
      <c r="P328" s="78"/>
      <c r="Q328" s="78"/>
      <c r="R328" s="78"/>
      <c r="S328" s="78"/>
      <c r="T328" s="79"/>
      <c r="AT328" s="16" t="s">
        <v>175</v>
      </c>
      <c r="AU328" s="16" t="s">
        <v>82</v>
      </c>
    </row>
    <row r="329" s="1" customFormat="1" ht="22.5" customHeight="1">
      <c r="B329" s="37"/>
      <c r="C329" s="203" t="s">
        <v>463</v>
      </c>
      <c r="D329" s="203" t="s">
        <v>168</v>
      </c>
      <c r="E329" s="204" t="s">
        <v>464</v>
      </c>
      <c r="F329" s="205" t="s">
        <v>465</v>
      </c>
      <c r="G329" s="206" t="s">
        <v>287</v>
      </c>
      <c r="H329" s="207">
        <v>20.23</v>
      </c>
      <c r="I329" s="208"/>
      <c r="J329" s="209">
        <f>ROUND(I329*H329,2)</f>
        <v>0</v>
      </c>
      <c r="K329" s="205" t="s">
        <v>172</v>
      </c>
      <c r="L329" s="42"/>
      <c r="M329" s="210" t="s">
        <v>19</v>
      </c>
      <c r="N329" s="211" t="s">
        <v>43</v>
      </c>
      <c r="O329" s="78"/>
      <c r="P329" s="212">
        <f>O329*H329</f>
        <v>0</v>
      </c>
      <c r="Q329" s="212">
        <v>0.017000000000000001</v>
      </c>
      <c r="R329" s="212">
        <f>Q329*H329</f>
        <v>0.34391000000000005</v>
      </c>
      <c r="S329" s="212">
        <v>0</v>
      </c>
      <c r="T329" s="213">
        <f>S329*H329</f>
        <v>0</v>
      </c>
      <c r="AR329" s="16" t="s">
        <v>173</v>
      </c>
      <c r="AT329" s="16" t="s">
        <v>168</v>
      </c>
      <c r="AU329" s="16" t="s">
        <v>82</v>
      </c>
      <c r="AY329" s="16" t="s">
        <v>166</v>
      </c>
      <c r="BE329" s="214">
        <f>IF(N329="základní",J329,0)</f>
        <v>0</v>
      </c>
      <c r="BF329" s="214">
        <f>IF(N329="snížená",J329,0)</f>
        <v>0</v>
      </c>
      <c r="BG329" s="214">
        <f>IF(N329="zákl. přenesená",J329,0)</f>
        <v>0</v>
      </c>
      <c r="BH329" s="214">
        <f>IF(N329="sníž. přenesená",J329,0)</f>
        <v>0</v>
      </c>
      <c r="BI329" s="214">
        <f>IF(N329="nulová",J329,0)</f>
        <v>0</v>
      </c>
      <c r="BJ329" s="16" t="s">
        <v>80</v>
      </c>
      <c r="BK329" s="214">
        <f>ROUND(I329*H329,2)</f>
        <v>0</v>
      </c>
      <c r="BL329" s="16" t="s">
        <v>173</v>
      </c>
      <c r="BM329" s="16" t="s">
        <v>466</v>
      </c>
    </row>
    <row r="330" s="1" customFormat="1">
      <c r="B330" s="37"/>
      <c r="C330" s="38"/>
      <c r="D330" s="215" t="s">
        <v>175</v>
      </c>
      <c r="E330" s="38"/>
      <c r="F330" s="216" t="s">
        <v>467</v>
      </c>
      <c r="G330" s="38"/>
      <c r="H330" s="38"/>
      <c r="I330" s="129"/>
      <c r="J330" s="38"/>
      <c r="K330" s="38"/>
      <c r="L330" s="42"/>
      <c r="M330" s="217"/>
      <c r="N330" s="78"/>
      <c r="O330" s="78"/>
      <c r="P330" s="78"/>
      <c r="Q330" s="78"/>
      <c r="R330" s="78"/>
      <c r="S330" s="78"/>
      <c r="T330" s="79"/>
      <c r="AT330" s="16" t="s">
        <v>175</v>
      </c>
      <c r="AU330" s="16" t="s">
        <v>82</v>
      </c>
    </row>
    <row r="331" s="11" customFormat="1">
      <c r="B331" s="218"/>
      <c r="C331" s="219"/>
      <c r="D331" s="215" t="s">
        <v>177</v>
      </c>
      <c r="E331" s="220" t="s">
        <v>19</v>
      </c>
      <c r="F331" s="221" t="s">
        <v>468</v>
      </c>
      <c r="G331" s="219"/>
      <c r="H331" s="222">
        <v>20.23</v>
      </c>
      <c r="I331" s="223"/>
      <c r="J331" s="219"/>
      <c r="K331" s="219"/>
      <c r="L331" s="224"/>
      <c r="M331" s="225"/>
      <c r="N331" s="226"/>
      <c r="O331" s="226"/>
      <c r="P331" s="226"/>
      <c r="Q331" s="226"/>
      <c r="R331" s="226"/>
      <c r="S331" s="226"/>
      <c r="T331" s="227"/>
      <c r="AT331" s="228" t="s">
        <v>177</v>
      </c>
      <c r="AU331" s="228" t="s">
        <v>82</v>
      </c>
      <c r="AV331" s="11" t="s">
        <v>82</v>
      </c>
      <c r="AW331" s="11" t="s">
        <v>33</v>
      </c>
      <c r="AX331" s="11" t="s">
        <v>72</v>
      </c>
      <c r="AY331" s="228" t="s">
        <v>166</v>
      </c>
    </row>
    <row r="332" s="13" customFormat="1">
      <c r="B332" s="240"/>
      <c r="C332" s="241"/>
      <c r="D332" s="215" t="s">
        <v>177</v>
      </c>
      <c r="E332" s="242" t="s">
        <v>19</v>
      </c>
      <c r="F332" s="243" t="s">
        <v>469</v>
      </c>
      <c r="G332" s="241"/>
      <c r="H332" s="242" t="s">
        <v>19</v>
      </c>
      <c r="I332" s="244"/>
      <c r="J332" s="241"/>
      <c r="K332" s="241"/>
      <c r="L332" s="245"/>
      <c r="M332" s="246"/>
      <c r="N332" s="247"/>
      <c r="O332" s="247"/>
      <c r="P332" s="247"/>
      <c r="Q332" s="247"/>
      <c r="R332" s="247"/>
      <c r="S332" s="247"/>
      <c r="T332" s="248"/>
      <c r="AT332" s="249" t="s">
        <v>177</v>
      </c>
      <c r="AU332" s="249" t="s">
        <v>82</v>
      </c>
      <c r="AV332" s="13" t="s">
        <v>80</v>
      </c>
      <c r="AW332" s="13" t="s">
        <v>33</v>
      </c>
      <c r="AX332" s="13" t="s">
        <v>72</v>
      </c>
      <c r="AY332" s="249" t="s">
        <v>166</v>
      </c>
    </row>
    <row r="333" s="12" customFormat="1">
      <c r="B333" s="229"/>
      <c r="C333" s="230"/>
      <c r="D333" s="215" t="s">
        <v>177</v>
      </c>
      <c r="E333" s="231" t="s">
        <v>19</v>
      </c>
      <c r="F333" s="232" t="s">
        <v>179</v>
      </c>
      <c r="G333" s="230"/>
      <c r="H333" s="233">
        <v>20.23</v>
      </c>
      <c r="I333" s="234"/>
      <c r="J333" s="230"/>
      <c r="K333" s="230"/>
      <c r="L333" s="235"/>
      <c r="M333" s="236"/>
      <c r="N333" s="237"/>
      <c r="O333" s="237"/>
      <c r="P333" s="237"/>
      <c r="Q333" s="237"/>
      <c r="R333" s="237"/>
      <c r="S333" s="237"/>
      <c r="T333" s="238"/>
      <c r="AT333" s="239" t="s">
        <v>177</v>
      </c>
      <c r="AU333" s="239" t="s">
        <v>82</v>
      </c>
      <c r="AV333" s="12" t="s">
        <v>173</v>
      </c>
      <c r="AW333" s="12" t="s">
        <v>33</v>
      </c>
      <c r="AX333" s="12" t="s">
        <v>80</v>
      </c>
      <c r="AY333" s="239" t="s">
        <v>166</v>
      </c>
    </row>
    <row r="334" s="1" customFormat="1" ht="16.5" customHeight="1">
      <c r="B334" s="37"/>
      <c r="C334" s="203" t="s">
        <v>470</v>
      </c>
      <c r="D334" s="203" t="s">
        <v>168</v>
      </c>
      <c r="E334" s="204" t="s">
        <v>471</v>
      </c>
      <c r="F334" s="205" t="s">
        <v>472</v>
      </c>
      <c r="G334" s="206" t="s">
        <v>287</v>
      </c>
      <c r="H334" s="207">
        <v>15.66</v>
      </c>
      <c r="I334" s="208"/>
      <c r="J334" s="209">
        <f>ROUND(I334*H334,2)</f>
        <v>0</v>
      </c>
      <c r="K334" s="205" t="s">
        <v>172</v>
      </c>
      <c r="L334" s="42"/>
      <c r="M334" s="210" t="s">
        <v>19</v>
      </c>
      <c r="N334" s="211" t="s">
        <v>43</v>
      </c>
      <c r="O334" s="78"/>
      <c r="P334" s="212">
        <f>O334*H334</f>
        <v>0</v>
      </c>
      <c r="Q334" s="212">
        <v>0.040000000000000001</v>
      </c>
      <c r="R334" s="212">
        <f>Q334*H334</f>
        <v>0.62640000000000007</v>
      </c>
      <c r="S334" s="212">
        <v>0</v>
      </c>
      <c r="T334" s="213">
        <f>S334*H334</f>
        <v>0</v>
      </c>
      <c r="AR334" s="16" t="s">
        <v>173</v>
      </c>
      <c r="AT334" s="16" t="s">
        <v>168</v>
      </c>
      <c r="AU334" s="16" t="s">
        <v>82</v>
      </c>
      <c r="AY334" s="16" t="s">
        <v>166</v>
      </c>
      <c r="BE334" s="214">
        <f>IF(N334="základní",J334,0)</f>
        <v>0</v>
      </c>
      <c r="BF334" s="214">
        <f>IF(N334="snížená",J334,0)</f>
        <v>0</v>
      </c>
      <c r="BG334" s="214">
        <f>IF(N334="zákl. přenesená",J334,0)</f>
        <v>0</v>
      </c>
      <c r="BH334" s="214">
        <f>IF(N334="sníž. přenesená",J334,0)</f>
        <v>0</v>
      </c>
      <c r="BI334" s="214">
        <f>IF(N334="nulová",J334,0)</f>
        <v>0</v>
      </c>
      <c r="BJ334" s="16" t="s">
        <v>80</v>
      </c>
      <c r="BK334" s="214">
        <f>ROUND(I334*H334,2)</f>
        <v>0</v>
      </c>
      <c r="BL334" s="16" t="s">
        <v>173</v>
      </c>
      <c r="BM334" s="16" t="s">
        <v>473</v>
      </c>
    </row>
    <row r="335" s="1" customFormat="1">
      <c r="B335" s="37"/>
      <c r="C335" s="38"/>
      <c r="D335" s="215" t="s">
        <v>175</v>
      </c>
      <c r="E335" s="38"/>
      <c r="F335" s="216" t="s">
        <v>474</v>
      </c>
      <c r="G335" s="38"/>
      <c r="H335" s="38"/>
      <c r="I335" s="129"/>
      <c r="J335" s="38"/>
      <c r="K335" s="38"/>
      <c r="L335" s="42"/>
      <c r="M335" s="217"/>
      <c r="N335" s="78"/>
      <c r="O335" s="78"/>
      <c r="P335" s="78"/>
      <c r="Q335" s="78"/>
      <c r="R335" s="78"/>
      <c r="S335" s="78"/>
      <c r="T335" s="79"/>
      <c r="AT335" s="16" t="s">
        <v>175</v>
      </c>
      <c r="AU335" s="16" t="s">
        <v>82</v>
      </c>
    </row>
    <row r="336" s="11" customFormat="1">
      <c r="B336" s="218"/>
      <c r="C336" s="219"/>
      <c r="D336" s="215" t="s">
        <v>177</v>
      </c>
      <c r="E336" s="220" t="s">
        <v>19</v>
      </c>
      <c r="F336" s="221" t="s">
        <v>475</v>
      </c>
      <c r="G336" s="219"/>
      <c r="H336" s="222">
        <v>15.66</v>
      </c>
      <c r="I336" s="223"/>
      <c r="J336" s="219"/>
      <c r="K336" s="219"/>
      <c r="L336" s="224"/>
      <c r="M336" s="225"/>
      <c r="N336" s="226"/>
      <c r="O336" s="226"/>
      <c r="P336" s="226"/>
      <c r="Q336" s="226"/>
      <c r="R336" s="226"/>
      <c r="S336" s="226"/>
      <c r="T336" s="227"/>
      <c r="AT336" s="228" t="s">
        <v>177</v>
      </c>
      <c r="AU336" s="228" t="s">
        <v>82</v>
      </c>
      <c r="AV336" s="11" t="s">
        <v>82</v>
      </c>
      <c r="AW336" s="11" t="s">
        <v>33</v>
      </c>
      <c r="AX336" s="11" t="s">
        <v>72</v>
      </c>
      <c r="AY336" s="228" t="s">
        <v>166</v>
      </c>
    </row>
    <row r="337" s="13" customFormat="1">
      <c r="B337" s="240"/>
      <c r="C337" s="241"/>
      <c r="D337" s="215" t="s">
        <v>177</v>
      </c>
      <c r="E337" s="242" t="s">
        <v>19</v>
      </c>
      <c r="F337" s="243" t="s">
        <v>476</v>
      </c>
      <c r="G337" s="241"/>
      <c r="H337" s="242" t="s">
        <v>19</v>
      </c>
      <c r="I337" s="244"/>
      <c r="J337" s="241"/>
      <c r="K337" s="241"/>
      <c r="L337" s="245"/>
      <c r="M337" s="246"/>
      <c r="N337" s="247"/>
      <c r="O337" s="247"/>
      <c r="P337" s="247"/>
      <c r="Q337" s="247"/>
      <c r="R337" s="247"/>
      <c r="S337" s="247"/>
      <c r="T337" s="248"/>
      <c r="AT337" s="249" t="s">
        <v>177</v>
      </c>
      <c r="AU337" s="249" t="s">
        <v>82</v>
      </c>
      <c r="AV337" s="13" t="s">
        <v>80</v>
      </c>
      <c r="AW337" s="13" t="s">
        <v>33</v>
      </c>
      <c r="AX337" s="13" t="s">
        <v>72</v>
      </c>
      <c r="AY337" s="249" t="s">
        <v>166</v>
      </c>
    </row>
    <row r="338" s="12" customFormat="1">
      <c r="B338" s="229"/>
      <c r="C338" s="230"/>
      <c r="D338" s="215" t="s">
        <v>177</v>
      </c>
      <c r="E338" s="231" t="s">
        <v>19</v>
      </c>
      <c r="F338" s="232" t="s">
        <v>179</v>
      </c>
      <c r="G338" s="230"/>
      <c r="H338" s="233">
        <v>15.66</v>
      </c>
      <c r="I338" s="234"/>
      <c r="J338" s="230"/>
      <c r="K338" s="230"/>
      <c r="L338" s="235"/>
      <c r="M338" s="236"/>
      <c r="N338" s="237"/>
      <c r="O338" s="237"/>
      <c r="P338" s="237"/>
      <c r="Q338" s="237"/>
      <c r="R338" s="237"/>
      <c r="S338" s="237"/>
      <c r="T338" s="238"/>
      <c r="AT338" s="239" t="s">
        <v>177</v>
      </c>
      <c r="AU338" s="239" t="s">
        <v>82</v>
      </c>
      <c r="AV338" s="12" t="s">
        <v>173</v>
      </c>
      <c r="AW338" s="12" t="s">
        <v>33</v>
      </c>
      <c r="AX338" s="12" t="s">
        <v>80</v>
      </c>
      <c r="AY338" s="239" t="s">
        <v>166</v>
      </c>
    </row>
    <row r="339" s="1" customFormat="1" ht="22.5" customHeight="1">
      <c r="B339" s="37"/>
      <c r="C339" s="203" t="s">
        <v>477</v>
      </c>
      <c r="D339" s="203" t="s">
        <v>168</v>
      </c>
      <c r="E339" s="204" t="s">
        <v>478</v>
      </c>
      <c r="F339" s="205" t="s">
        <v>479</v>
      </c>
      <c r="G339" s="206" t="s">
        <v>287</v>
      </c>
      <c r="H339" s="207">
        <v>1856.3810000000001</v>
      </c>
      <c r="I339" s="208"/>
      <c r="J339" s="209">
        <f>ROUND(I339*H339,2)</f>
        <v>0</v>
      </c>
      <c r="K339" s="205" t="s">
        <v>172</v>
      </c>
      <c r="L339" s="42"/>
      <c r="M339" s="210" t="s">
        <v>19</v>
      </c>
      <c r="N339" s="211" t="s">
        <v>43</v>
      </c>
      <c r="O339" s="78"/>
      <c r="P339" s="212">
        <f>O339*H339</f>
        <v>0</v>
      </c>
      <c r="Q339" s="212">
        <v>0.018380000000000001</v>
      </c>
      <c r="R339" s="212">
        <f>Q339*H339</f>
        <v>34.120282780000004</v>
      </c>
      <c r="S339" s="212">
        <v>0</v>
      </c>
      <c r="T339" s="213">
        <f>S339*H339</f>
        <v>0</v>
      </c>
      <c r="AR339" s="16" t="s">
        <v>173</v>
      </c>
      <c r="AT339" s="16" t="s">
        <v>168</v>
      </c>
      <c r="AU339" s="16" t="s">
        <v>82</v>
      </c>
      <c r="AY339" s="16" t="s">
        <v>166</v>
      </c>
      <c r="BE339" s="214">
        <f>IF(N339="základní",J339,0)</f>
        <v>0</v>
      </c>
      <c r="BF339" s="214">
        <f>IF(N339="snížená",J339,0)</f>
        <v>0</v>
      </c>
      <c r="BG339" s="214">
        <f>IF(N339="zákl. přenesená",J339,0)</f>
        <v>0</v>
      </c>
      <c r="BH339" s="214">
        <f>IF(N339="sníž. přenesená",J339,0)</f>
        <v>0</v>
      </c>
      <c r="BI339" s="214">
        <f>IF(N339="nulová",J339,0)</f>
        <v>0</v>
      </c>
      <c r="BJ339" s="16" t="s">
        <v>80</v>
      </c>
      <c r="BK339" s="214">
        <f>ROUND(I339*H339,2)</f>
        <v>0</v>
      </c>
      <c r="BL339" s="16" t="s">
        <v>173</v>
      </c>
      <c r="BM339" s="16" t="s">
        <v>480</v>
      </c>
    </row>
    <row r="340" s="1" customFormat="1">
      <c r="B340" s="37"/>
      <c r="C340" s="38"/>
      <c r="D340" s="215" t="s">
        <v>175</v>
      </c>
      <c r="E340" s="38"/>
      <c r="F340" s="216" t="s">
        <v>454</v>
      </c>
      <c r="G340" s="38"/>
      <c r="H340" s="38"/>
      <c r="I340" s="129"/>
      <c r="J340" s="38"/>
      <c r="K340" s="38"/>
      <c r="L340" s="42"/>
      <c r="M340" s="217"/>
      <c r="N340" s="78"/>
      <c r="O340" s="78"/>
      <c r="P340" s="78"/>
      <c r="Q340" s="78"/>
      <c r="R340" s="78"/>
      <c r="S340" s="78"/>
      <c r="T340" s="79"/>
      <c r="AT340" s="16" t="s">
        <v>175</v>
      </c>
      <c r="AU340" s="16" t="s">
        <v>82</v>
      </c>
    </row>
    <row r="341" s="13" customFormat="1">
      <c r="B341" s="240"/>
      <c r="C341" s="241"/>
      <c r="D341" s="215" t="s">
        <v>177</v>
      </c>
      <c r="E341" s="242" t="s">
        <v>19</v>
      </c>
      <c r="F341" s="243" t="s">
        <v>481</v>
      </c>
      <c r="G341" s="241"/>
      <c r="H341" s="242" t="s">
        <v>19</v>
      </c>
      <c r="I341" s="244"/>
      <c r="J341" s="241"/>
      <c r="K341" s="241"/>
      <c r="L341" s="245"/>
      <c r="M341" s="246"/>
      <c r="N341" s="247"/>
      <c r="O341" s="247"/>
      <c r="P341" s="247"/>
      <c r="Q341" s="247"/>
      <c r="R341" s="247"/>
      <c r="S341" s="247"/>
      <c r="T341" s="248"/>
      <c r="AT341" s="249" t="s">
        <v>177</v>
      </c>
      <c r="AU341" s="249" t="s">
        <v>82</v>
      </c>
      <c r="AV341" s="13" t="s">
        <v>80</v>
      </c>
      <c r="AW341" s="13" t="s">
        <v>33</v>
      </c>
      <c r="AX341" s="13" t="s">
        <v>72</v>
      </c>
      <c r="AY341" s="249" t="s">
        <v>166</v>
      </c>
    </row>
    <row r="342" s="11" customFormat="1">
      <c r="B342" s="218"/>
      <c r="C342" s="219"/>
      <c r="D342" s="215" t="s">
        <v>177</v>
      </c>
      <c r="E342" s="220" t="s">
        <v>19</v>
      </c>
      <c r="F342" s="221" t="s">
        <v>482</v>
      </c>
      <c r="G342" s="219"/>
      <c r="H342" s="222">
        <v>1507.653</v>
      </c>
      <c r="I342" s="223"/>
      <c r="J342" s="219"/>
      <c r="K342" s="219"/>
      <c r="L342" s="224"/>
      <c r="M342" s="225"/>
      <c r="N342" s="226"/>
      <c r="O342" s="226"/>
      <c r="P342" s="226"/>
      <c r="Q342" s="226"/>
      <c r="R342" s="226"/>
      <c r="S342" s="226"/>
      <c r="T342" s="227"/>
      <c r="AT342" s="228" t="s">
        <v>177</v>
      </c>
      <c r="AU342" s="228" t="s">
        <v>82</v>
      </c>
      <c r="AV342" s="11" t="s">
        <v>82</v>
      </c>
      <c r="AW342" s="11" t="s">
        <v>33</v>
      </c>
      <c r="AX342" s="11" t="s">
        <v>72</v>
      </c>
      <c r="AY342" s="228" t="s">
        <v>166</v>
      </c>
    </row>
    <row r="343" s="13" customFormat="1">
      <c r="B343" s="240"/>
      <c r="C343" s="241"/>
      <c r="D343" s="215" t="s">
        <v>177</v>
      </c>
      <c r="E343" s="242" t="s">
        <v>19</v>
      </c>
      <c r="F343" s="243" t="s">
        <v>483</v>
      </c>
      <c r="G343" s="241"/>
      <c r="H343" s="242" t="s">
        <v>19</v>
      </c>
      <c r="I343" s="244"/>
      <c r="J343" s="241"/>
      <c r="K343" s="241"/>
      <c r="L343" s="245"/>
      <c r="M343" s="246"/>
      <c r="N343" s="247"/>
      <c r="O343" s="247"/>
      <c r="P343" s="247"/>
      <c r="Q343" s="247"/>
      <c r="R343" s="247"/>
      <c r="S343" s="247"/>
      <c r="T343" s="248"/>
      <c r="AT343" s="249" t="s">
        <v>177</v>
      </c>
      <c r="AU343" s="249" t="s">
        <v>82</v>
      </c>
      <c r="AV343" s="13" t="s">
        <v>80</v>
      </c>
      <c r="AW343" s="13" t="s">
        <v>33</v>
      </c>
      <c r="AX343" s="13" t="s">
        <v>72</v>
      </c>
      <c r="AY343" s="249" t="s">
        <v>166</v>
      </c>
    </row>
    <row r="344" s="11" customFormat="1">
      <c r="B344" s="218"/>
      <c r="C344" s="219"/>
      <c r="D344" s="215" t="s">
        <v>177</v>
      </c>
      <c r="E344" s="220" t="s">
        <v>19</v>
      </c>
      <c r="F344" s="221" t="s">
        <v>484</v>
      </c>
      <c r="G344" s="219"/>
      <c r="H344" s="222">
        <v>11.039999999999999</v>
      </c>
      <c r="I344" s="223"/>
      <c r="J344" s="219"/>
      <c r="K344" s="219"/>
      <c r="L344" s="224"/>
      <c r="M344" s="225"/>
      <c r="N344" s="226"/>
      <c r="O344" s="226"/>
      <c r="P344" s="226"/>
      <c r="Q344" s="226"/>
      <c r="R344" s="226"/>
      <c r="S344" s="226"/>
      <c r="T344" s="227"/>
      <c r="AT344" s="228" t="s">
        <v>177</v>
      </c>
      <c r="AU344" s="228" t="s">
        <v>82</v>
      </c>
      <c r="AV344" s="11" t="s">
        <v>82</v>
      </c>
      <c r="AW344" s="11" t="s">
        <v>33</v>
      </c>
      <c r="AX344" s="11" t="s">
        <v>72</v>
      </c>
      <c r="AY344" s="228" t="s">
        <v>166</v>
      </c>
    </row>
    <row r="345" s="13" customFormat="1">
      <c r="B345" s="240"/>
      <c r="C345" s="241"/>
      <c r="D345" s="215" t="s">
        <v>177</v>
      </c>
      <c r="E345" s="242" t="s">
        <v>19</v>
      </c>
      <c r="F345" s="243" t="s">
        <v>485</v>
      </c>
      <c r="G345" s="241"/>
      <c r="H345" s="242" t="s">
        <v>19</v>
      </c>
      <c r="I345" s="244"/>
      <c r="J345" s="241"/>
      <c r="K345" s="241"/>
      <c r="L345" s="245"/>
      <c r="M345" s="246"/>
      <c r="N345" s="247"/>
      <c r="O345" s="247"/>
      <c r="P345" s="247"/>
      <c r="Q345" s="247"/>
      <c r="R345" s="247"/>
      <c r="S345" s="247"/>
      <c r="T345" s="248"/>
      <c r="AT345" s="249" t="s">
        <v>177</v>
      </c>
      <c r="AU345" s="249" t="s">
        <v>82</v>
      </c>
      <c r="AV345" s="13" t="s">
        <v>80</v>
      </c>
      <c r="AW345" s="13" t="s">
        <v>33</v>
      </c>
      <c r="AX345" s="13" t="s">
        <v>72</v>
      </c>
      <c r="AY345" s="249" t="s">
        <v>166</v>
      </c>
    </row>
    <row r="346" s="11" customFormat="1">
      <c r="B346" s="218"/>
      <c r="C346" s="219"/>
      <c r="D346" s="215" t="s">
        <v>177</v>
      </c>
      <c r="E346" s="220" t="s">
        <v>19</v>
      </c>
      <c r="F346" s="221" t="s">
        <v>486</v>
      </c>
      <c r="G346" s="219"/>
      <c r="H346" s="222">
        <v>47.359999999999999</v>
      </c>
      <c r="I346" s="223"/>
      <c r="J346" s="219"/>
      <c r="K346" s="219"/>
      <c r="L346" s="224"/>
      <c r="M346" s="225"/>
      <c r="N346" s="226"/>
      <c r="O346" s="226"/>
      <c r="P346" s="226"/>
      <c r="Q346" s="226"/>
      <c r="R346" s="226"/>
      <c r="S346" s="226"/>
      <c r="T346" s="227"/>
      <c r="AT346" s="228" t="s">
        <v>177</v>
      </c>
      <c r="AU346" s="228" t="s">
        <v>82</v>
      </c>
      <c r="AV346" s="11" t="s">
        <v>82</v>
      </c>
      <c r="AW346" s="11" t="s">
        <v>33</v>
      </c>
      <c r="AX346" s="11" t="s">
        <v>72</v>
      </c>
      <c r="AY346" s="228" t="s">
        <v>166</v>
      </c>
    </row>
    <row r="347" s="11" customFormat="1">
      <c r="B347" s="218"/>
      <c r="C347" s="219"/>
      <c r="D347" s="215" t="s">
        <v>177</v>
      </c>
      <c r="E347" s="220" t="s">
        <v>19</v>
      </c>
      <c r="F347" s="221" t="s">
        <v>487</v>
      </c>
      <c r="G347" s="219"/>
      <c r="H347" s="222">
        <v>24.640000000000001</v>
      </c>
      <c r="I347" s="223"/>
      <c r="J347" s="219"/>
      <c r="K347" s="219"/>
      <c r="L347" s="224"/>
      <c r="M347" s="225"/>
      <c r="N347" s="226"/>
      <c r="O347" s="226"/>
      <c r="P347" s="226"/>
      <c r="Q347" s="226"/>
      <c r="R347" s="226"/>
      <c r="S347" s="226"/>
      <c r="T347" s="227"/>
      <c r="AT347" s="228" t="s">
        <v>177</v>
      </c>
      <c r="AU347" s="228" t="s">
        <v>82</v>
      </c>
      <c r="AV347" s="11" t="s">
        <v>82</v>
      </c>
      <c r="AW347" s="11" t="s">
        <v>33</v>
      </c>
      <c r="AX347" s="11" t="s">
        <v>72</v>
      </c>
      <c r="AY347" s="228" t="s">
        <v>166</v>
      </c>
    </row>
    <row r="348" s="11" customFormat="1">
      <c r="B348" s="218"/>
      <c r="C348" s="219"/>
      <c r="D348" s="215" t="s">
        <v>177</v>
      </c>
      <c r="E348" s="220" t="s">
        <v>19</v>
      </c>
      <c r="F348" s="221" t="s">
        <v>488</v>
      </c>
      <c r="G348" s="219"/>
      <c r="H348" s="222">
        <v>24.32</v>
      </c>
      <c r="I348" s="223"/>
      <c r="J348" s="219"/>
      <c r="K348" s="219"/>
      <c r="L348" s="224"/>
      <c r="M348" s="225"/>
      <c r="N348" s="226"/>
      <c r="O348" s="226"/>
      <c r="P348" s="226"/>
      <c r="Q348" s="226"/>
      <c r="R348" s="226"/>
      <c r="S348" s="226"/>
      <c r="T348" s="227"/>
      <c r="AT348" s="228" t="s">
        <v>177</v>
      </c>
      <c r="AU348" s="228" t="s">
        <v>82</v>
      </c>
      <c r="AV348" s="11" t="s">
        <v>82</v>
      </c>
      <c r="AW348" s="11" t="s">
        <v>33</v>
      </c>
      <c r="AX348" s="11" t="s">
        <v>72</v>
      </c>
      <c r="AY348" s="228" t="s">
        <v>166</v>
      </c>
    </row>
    <row r="349" s="13" customFormat="1">
      <c r="B349" s="240"/>
      <c r="C349" s="241"/>
      <c r="D349" s="215" t="s">
        <v>177</v>
      </c>
      <c r="E349" s="242" t="s">
        <v>19</v>
      </c>
      <c r="F349" s="243" t="s">
        <v>489</v>
      </c>
      <c r="G349" s="241"/>
      <c r="H349" s="242" t="s">
        <v>19</v>
      </c>
      <c r="I349" s="244"/>
      <c r="J349" s="241"/>
      <c r="K349" s="241"/>
      <c r="L349" s="245"/>
      <c r="M349" s="246"/>
      <c r="N349" s="247"/>
      <c r="O349" s="247"/>
      <c r="P349" s="247"/>
      <c r="Q349" s="247"/>
      <c r="R349" s="247"/>
      <c r="S349" s="247"/>
      <c r="T349" s="248"/>
      <c r="AT349" s="249" t="s">
        <v>177</v>
      </c>
      <c r="AU349" s="249" t="s">
        <v>82</v>
      </c>
      <c r="AV349" s="13" t="s">
        <v>80</v>
      </c>
      <c r="AW349" s="13" t="s">
        <v>33</v>
      </c>
      <c r="AX349" s="13" t="s">
        <v>72</v>
      </c>
      <c r="AY349" s="249" t="s">
        <v>166</v>
      </c>
    </row>
    <row r="350" s="11" customFormat="1">
      <c r="B350" s="218"/>
      <c r="C350" s="219"/>
      <c r="D350" s="215" t="s">
        <v>177</v>
      </c>
      <c r="E350" s="220" t="s">
        <v>19</v>
      </c>
      <c r="F350" s="221" t="s">
        <v>490</v>
      </c>
      <c r="G350" s="219"/>
      <c r="H350" s="222">
        <v>24.149999999999999</v>
      </c>
      <c r="I350" s="223"/>
      <c r="J350" s="219"/>
      <c r="K350" s="219"/>
      <c r="L350" s="224"/>
      <c r="M350" s="225"/>
      <c r="N350" s="226"/>
      <c r="O350" s="226"/>
      <c r="P350" s="226"/>
      <c r="Q350" s="226"/>
      <c r="R350" s="226"/>
      <c r="S350" s="226"/>
      <c r="T350" s="227"/>
      <c r="AT350" s="228" t="s">
        <v>177</v>
      </c>
      <c r="AU350" s="228" t="s">
        <v>82</v>
      </c>
      <c r="AV350" s="11" t="s">
        <v>82</v>
      </c>
      <c r="AW350" s="11" t="s">
        <v>33</v>
      </c>
      <c r="AX350" s="11" t="s">
        <v>72</v>
      </c>
      <c r="AY350" s="228" t="s">
        <v>166</v>
      </c>
    </row>
    <row r="351" s="13" customFormat="1">
      <c r="B351" s="240"/>
      <c r="C351" s="241"/>
      <c r="D351" s="215" t="s">
        <v>177</v>
      </c>
      <c r="E351" s="242" t="s">
        <v>19</v>
      </c>
      <c r="F351" s="243" t="s">
        <v>491</v>
      </c>
      <c r="G351" s="241"/>
      <c r="H351" s="242" t="s">
        <v>19</v>
      </c>
      <c r="I351" s="244"/>
      <c r="J351" s="241"/>
      <c r="K351" s="241"/>
      <c r="L351" s="245"/>
      <c r="M351" s="246"/>
      <c r="N351" s="247"/>
      <c r="O351" s="247"/>
      <c r="P351" s="247"/>
      <c r="Q351" s="247"/>
      <c r="R351" s="247"/>
      <c r="S351" s="247"/>
      <c r="T351" s="248"/>
      <c r="AT351" s="249" t="s">
        <v>177</v>
      </c>
      <c r="AU351" s="249" t="s">
        <v>82</v>
      </c>
      <c r="AV351" s="13" t="s">
        <v>80</v>
      </c>
      <c r="AW351" s="13" t="s">
        <v>33</v>
      </c>
      <c r="AX351" s="13" t="s">
        <v>72</v>
      </c>
      <c r="AY351" s="249" t="s">
        <v>166</v>
      </c>
    </row>
    <row r="352" s="11" customFormat="1">
      <c r="B352" s="218"/>
      <c r="C352" s="219"/>
      <c r="D352" s="215" t="s">
        <v>177</v>
      </c>
      <c r="E352" s="220" t="s">
        <v>19</v>
      </c>
      <c r="F352" s="221" t="s">
        <v>492</v>
      </c>
      <c r="G352" s="219"/>
      <c r="H352" s="222">
        <v>48</v>
      </c>
      <c r="I352" s="223"/>
      <c r="J352" s="219"/>
      <c r="K352" s="219"/>
      <c r="L352" s="224"/>
      <c r="M352" s="225"/>
      <c r="N352" s="226"/>
      <c r="O352" s="226"/>
      <c r="P352" s="226"/>
      <c r="Q352" s="226"/>
      <c r="R352" s="226"/>
      <c r="S352" s="226"/>
      <c r="T352" s="227"/>
      <c r="AT352" s="228" t="s">
        <v>177</v>
      </c>
      <c r="AU352" s="228" t="s">
        <v>82</v>
      </c>
      <c r="AV352" s="11" t="s">
        <v>82</v>
      </c>
      <c r="AW352" s="11" t="s">
        <v>33</v>
      </c>
      <c r="AX352" s="11" t="s">
        <v>72</v>
      </c>
      <c r="AY352" s="228" t="s">
        <v>166</v>
      </c>
    </row>
    <row r="353" s="13" customFormat="1">
      <c r="B353" s="240"/>
      <c r="C353" s="241"/>
      <c r="D353" s="215" t="s">
        <v>177</v>
      </c>
      <c r="E353" s="242" t="s">
        <v>19</v>
      </c>
      <c r="F353" s="243" t="s">
        <v>493</v>
      </c>
      <c r="G353" s="241"/>
      <c r="H353" s="242" t="s">
        <v>19</v>
      </c>
      <c r="I353" s="244"/>
      <c r="J353" s="241"/>
      <c r="K353" s="241"/>
      <c r="L353" s="245"/>
      <c r="M353" s="246"/>
      <c r="N353" s="247"/>
      <c r="O353" s="247"/>
      <c r="P353" s="247"/>
      <c r="Q353" s="247"/>
      <c r="R353" s="247"/>
      <c r="S353" s="247"/>
      <c r="T353" s="248"/>
      <c r="AT353" s="249" t="s">
        <v>177</v>
      </c>
      <c r="AU353" s="249" t="s">
        <v>82</v>
      </c>
      <c r="AV353" s="13" t="s">
        <v>80</v>
      </c>
      <c r="AW353" s="13" t="s">
        <v>33</v>
      </c>
      <c r="AX353" s="13" t="s">
        <v>72</v>
      </c>
      <c r="AY353" s="249" t="s">
        <v>166</v>
      </c>
    </row>
    <row r="354" s="11" customFormat="1">
      <c r="B354" s="218"/>
      <c r="C354" s="219"/>
      <c r="D354" s="215" t="s">
        <v>177</v>
      </c>
      <c r="E354" s="220" t="s">
        <v>19</v>
      </c>
      <c r="F354" s="221" t="s">
        <v>494</v>
      </c>
      <c r="G354" s="219"/>
      <c r="H354" s="222">
        <v>2.2000000000000002</v>
      </c>
      <c r="I354" s="223"/>
      <c r="J354" s="219"/>
      <c r="K354" s="219"/>
      <c r="L354" s="224"/>
      <c r="M354" s="225"/>
      <c r="N354" s="226"/>
      <c r="O354" s="226"/>
      <c r="P354" s="226"/>
      <c r="Q354" s="226"/>
      <c r="R354" s="226"/>
      <c r="S354" s="226"/>
      <c r="T354" s="227"/>
      <c r="AT354" s="228" t="s">
        <v>177</v>
      </c>
      <c r="AU354" s="228" t="s">
        <v>82</v>
      </c>
      <c r="AV354" s="11" t="s">
        <v>82</v>
      </c>
      <c r="AW354" s="11" t="s">
        <v>33</v>
      </c>
      <c r="AX354" s="11" t="s">
        <v>72</v>
      </c>
      <c r="AY354" s="228" t="s">
        <v>166</v>
      </c>
    </row>
    <row r="355" s="13" customFormat="1">
      <c r="B355" s="240"/>
      <c r="C355" s="241"/>
      <c r="D355" s="215" t="s">
        <v>177</v>
      </c>
      <c r="E355" s="242" t="s">
        <v>19</v>
      </c>
      <c r="F355" s="243" t="s">
        <v>495</v>
      </c>
      <c r="G355" s="241"/>
      <c r="H355" s="242" t="s">
        <v>19</v>
      </c>
      <c r="I355" s="244"/>
      <c r="J355" s="241"/>
      <c r="K355" s="241"/>
      <c r="L355" s="245"/>
      <c r="M355" s="246"/>
      <c r="N355" s="247"/>
      <c r="O355" s="247"/>
      <c r="P355" s="247"/>
      <c r="Q355" s="247"/>
      <c r="R355" s="247"/>
      <c r="S355" s="247"/>
      <c r="T355" s="248"/>
      <c r="AT355" s="249" t="s">
        <v>177</v>
      </c>
      <c r="AU355" s="249" t="s">
        <v>82</v>
      </c>
      <c r="AV355" s="13" t="s">
        <v>80</v>
      </c>
      <c r="AW355" s="13" t="s">
        <v>33</v>
      </c>
      <c r="AX355" s="13" t="s">
        <v>72</v>
      </c>
      <c r="AY355" s="249" t="s">
        <v>166</v>
      </c>
    </row>
    <row r="356" s="11" customFormat="1">
      <c r="B356" s="218"/>
      <c r="C356" s="219"/>
      <c r="D356" s="215" t="s">
        <v>177</v>
      </c>
      <c r="E356" s="220" t="s">
        <v>19</v>
      </c>
      <c r="F356" s="221" t="s">
        <v>496</v>
      </c>
      <c r="G356" s="219"/>
      <c r="H356" s="222">
        <v>25.440000000000001</v>
      </c>
      <c r="I356" s="223"/>
      <c r="J356" s="219"/>
      <c r="K356" s="219"/>
      <c r="L356" s="224"/>
      <c r="M356" s="225"/>
      <c r="N356" s="226"/>
      <c r="O356" s="226"/>
      <c r="P356" s="226"/>
      <c r="Q356" s="226"/>
      <c r="R356" s="226"/>
      <c r="S356" s="226"/>
      <c r="T356" s="227"/>
      <c r="AT356" s="228" t="s">
        <v>177</v>
      </c>
      <c r="AU356" s="228" t="s">
        <v>82</v>
      </c>
      <c r="AV356" s="11" t="s">
        <v>82</v>
      </c>
      <c r="AW356" s="11" t="s">
        <v>33</v>
      </c>
      <c r="AX356" s="11" t="s">
        <v>72</v>
      </c>
      <c r="AY356" s="228" t="s">
        <v>166</v>
      </c>
    </row>
    <row r="357" s="11" customFormat="1">
      <c r="B357" s="218"/>
      <c r="C357" s="219"/>
      <c r="D357" s="215" t="s">
        <v>177</v>
      </c>
      <c r="E357" s="220" t="s">
        <v>19</v>
      </c>
      <c r="F357" s="221" t="s">
        <v>494</v>
      </c>
      <c r="G357" s="219"/>
      <c r="H357" s="222">
        <v>2.2000000000000002</v>
      </c>
      <c r="I357" s="223"/>
      <c r="J357" s="219"/>
      <c r="K357" s="219"/>
      <c r="L357" s="224"/>
      <c r="M357" s="225"/>
      <c r="N357" s="226"/>
      <c r="O357" s="226"/>
      <c r="P357" s="226"/>
      <c r="Q357" s="226"/>
      <c r="R357" s="226"/>
      <c r="S357" s="226"/>
      <c r="T357" s="227"/>
      <c r="AT357" s="228" t="s">
        <v>177</v>
      </c>
      <c r="AU357" s="228" t="s">
        <v>82</v>
      </c>
      <c r="AV357" s="11" t="s">
        <v>82</v>
      </c>
      <c r="AW357" s="11" t="s">
        <v>33</v>
      </c>
      <c r="AX357" s="11" t="s">
        <v>72</v>
      </c>
      <c r="AY357" s="228" t="s">
        <v>166</v>
      </c>
    </row>
    <row r="358" s="13" customFormat="1">
      <c r="B358" s="240"/>
      <c r="C358" s="241"/>
      <c r="D358" s="215" t="s">
        <v>177</v>
      </c>
      <c r="E358" s="242" t="s">
        <v>19</v>
      </c>
      <c r="F358" s="243" t="s">
        <v>497</v>
      </c>
      <c r="G358" s="241"/>
      <c r="H358" s="242" t="s">
        <v>19</v>
      </c>
      <c r="I358" s="244"/>
      <c r="J358" s="241"/>
      <c r="K358" s="241"/>
      <c r="L358" s="245"/>
      <c r="M358" s="246"/>
      <c r="N358" s="247"/>
      <c r="O358" s="247"/>
      <c r="P358" s="247"/>
      <c r="Q358" s="247"/>
      <c r="R358" s="247"/>
      <c r="S358" s="247"/>
      <c r="T358" s="248"/>
      <c r="AT358" s="249" t="s">
        <v>177</v>
      </c>
      <c r="AU358" s="249" t="s">
        <v>82</v>
      </c>
      <c r="AV358" s="13" t="s">
        <v>80</v>
      </c>
      <c r="AW358" s="13" t="s">
        <v>33</v>
      </c>
      <c r="AX358" s="13" t="s">
        <v>72</v>
      </c>
      <c r="AY358" s="249" t="s">
        <v>166</v>
      </c>
    </row>
    <row r="359" s="11" customFormat="1">
      <c r="B359" s="218"/>
      <c r="C359" s="219"/>
      <c r="D359" s="215" t="s">
        <v>177</v>
      </c>
      <c r="E359" s="220" t="s">
        <v>19</v>
      </c>
      <c r="F359" s="221" t="s">
        <v>498</v>
      </c>
      <c r="G359" s="219"/>
      <c r="H359" s="222">
        <v>21.760000000000002</v>
      </c>
      <c r="I359" s="223"/>
      <c r="J359" s="219"/>
      <c r="K359" s="219"/>
      <c r="L359" s="224"/>
      <c r="M359" s="225"/>
      <c r="N359" s="226"/>
      <c r="O359" s="226"/>
      <c r="P359" s="226"/>
      <c r="Q359" s="226"/>
      <c r="R359" s="226"/>
      <c r="S359" s="226"/>
      <c r="T359" s="227"/>
      <c r="AT359" s="228" t="s">
        <v>177</v>
      </c>
      <c r="AU359" s="228" t="s">
        <v>82</v>
      </c>
      <c r="AV359" s="11" t="s">
        <v>82</v>
      </c>
      <c r="AW359" s="11" t="s">
        <v>33</v>
      </c>
      <c r="AX359" s="11" t="s">
        <v>72</v>
      </c>
      <c r="AY359" s="228" t="s">
        <v>166</v>
      </c>
    </row>
    <row r="360" s="13" customFormat="1">
      <c r="B360" s="240"/>
      <c r="C360" s="241"/>
      <c r="D360" s="215" t="s">
        <v>177</v>
      </c>
      <c r="E360" s="242" t="s">
        <v>19</v>
      </c>
      <c r="F360" s="243" t="s">
        <v>499</v>
      </c>
      <c r="G360" s="241"/>
      <c r="H360" s="242" t="s">
        <v>19</v>
      </c>
      <c r="I360" s="244"/>
      <c r="J360" s="241"/>
      <c r="K360" s="241"/>
      <c r="L360" s="245"/>
      <c r="M360" s="246"/>
      <c r="N360" s="247"/>
      <c r="O360" s="247"/>
      <c r="P360" s="247"/>
      <c r="Q360" s="247"/>
      <c r="R360" s="247"/>
      <c r="S360" s="247"/>
      <c r="T360" s="248"/>
      <c r="AT360" s="249" t="s">
        <v>177</v>
      </c>
      <c r="AU360" s="249" t="s">
        <v>82</v>
      </c>
      <c r="AV360" s="13" t="s">
        <v>80</v>
      </c>
      <c r="AW360" s="13" t="s">
        <v>33</v>
      </c>
      <c r="AX360" s="13" t="s">
        <v>72</v>
      </c>
      <c r="AY360" s="249" t="s">
        <v>166</v>
      </c>
    </row>
    <row r="361" s="11" customFormat="1">
      <c r="B361" s="218"/>
      <c r="C361" s="219"/>
      <c r="D361" s="215" t="s">
        <v>177</v>
      </c>
      <c r="E361" s="220" t="s">
        <v>19</v>
      </c>
      <c r="F361" s="221" t="s">
        <v>500</v>
      </c>
      <c r="G361" s="219"/>
      <c r="H361" s="222">
        <v>50.079999999999998</v>
      </c>
      <c r="I361" s="223"/>
      <c r="J361" s="219"/>
      <c r="K361" s="219"/>
      <c r="L361" s="224"/>
      <c r="M361" s="225"/>
      <c r="N361" s="226"/>
      <c r="O361" s="226"/>
      <c r="P361" s="226"/>
      <c r="Q361" s="226"/>
      <c r="R361" s="226"/>
      <c r="S361" s="226"/>
      <c r="T361" s="227"/>
      <c r="AT361" s="228" t="s">
        <v>177</v>
      </c>
      <c r="AU361" s="228" t="s">
        <v>82</v>
      </c>
      <c r="AV361" s="11" t="s">
        <v>82</v>
      </c>
      <c r="AW361" s="11" t="s">
        <v>33</v>
      </c>
      <c r="AX361" s="11" t="s">
        <v>72</v>
      </c>
      <c r="AY361" s="228" t="s">
        <v>166</v>
      </c>
    </row>
    <row r="362" s="13" customFormat="1">
      <c r="B362" s="240"/>
      <c r="C362" s="241"/>
      <c r="D362" s="215" t="s">
        <v>177</v>
      </c>
      <c r="E362" s="242" t="s">
        <v>19</v>
      </c>
      <c r="F362" s="243" t="s">
        <v>278</v>
      </c>
      <c r="G362" s="241"/>
      <c r="H362" s="242" t="s">
        <v>19</v>
      </c>
      <c r="I362" s="244"/>
      <c r="J362" s="241"/>
      <c r="K362" s="241"/>
      <c r="L362" s="245"/>
      <c r="M362" s="246"/>
      <c r="N362" s="247"/>
      <c r="O362" s="247"/>
      <c r="P362" s="247"/>
      <c r="Q362" s="247"/>
      <c r="R362" s="247"/>
      <c r="S362" s="247"/>
      <c r="T362" s="248"/>
      <c r="AT362" s="249" t="s">
        <v>177</v>
      </c>
      <c r="AU362" s="249" t="s">
        <v>82</v>
      </c>
      <c r="AV362" s="13" t="s">
        <v>80</v>
      </c>
      <c r="AW362" s="13" t="s">
        <v>33</v>
      </c>
      <c r="AX362" s="13" t="s">
        <v>72</v>
      </c>
      <c r="AY362" s="249" t="s">
        <v>166</v>
      </c>
    </row>
    <row r="363" s="11" customFormat="1">
      <c r="B363" s="218"/>
      <c r="C363" s="219"/>
      <c r="D363" s="215" t="s">
        <v>177</v>
      </c>
      <c r="E363" s="220" t="s">
        <v>19</v>
      </c>
      <c r="F363" s="221" t="s">
        <v>501</v>
      </c>
      <c r="G363" s="219"/>
      <c r="H363" s="222">
        <v>10.128</v>
      </c>
      <c r="I363" s="223"/>
      <c r="J363" s="219"/>
      <c r="K363" s="219"/>
      <c r="L363" s="224"/>
      <c r="M363" s="225"/>
      <c r="N363" s="226"/>
      <c r="O363" s="226"/>
      <c r="P363" s="226"/>
      <c r="Q363" s="226"/>
      <c r="R363" s="226"/>
      <c r="S363" s="226"/>
      <c r="T363" s="227"/>
      <c r="AT363" s="228" t="s">
        <v>177</v>
      </c>
      <c r="AU363" s="228" t="s">
        <v>82</v>
      </c>
      <c r="AV363" s="11" t="s">
        <v>82</v>
      </c>
      <c r="AW363" s="11" t="s">
        <v>33</v>
      </c>
      <c r="AX363" s="11" t="s">
        <v>72</v>
      </c>
      <c r="AY363" s="228" t="s">
        <v>166</v>
      </c>
    </row>
    <row r="364" s="13" customFormat="1">
      <c r="B364" s="240"/>
      <c r="C364" s="241"/>
      <c r="D364" s="215" t="s">
        <v>177</v>
      </c>
      <c r="E364" s="242" t="s">
        <v>19</v>
      </c>
      <c r="F364" s="243" t="s">
        <v>502</v>
      </c>
      <c r="G364" s="241"/>
      <c r="H364" s="242" t="s">
        <v>19</v>
      </c>
      <c r="I364" s="244"/>
      <c r="J364" s="241"/>
      <c r="K364" s="241"/>
      <c r="L364" s="245"/>
      <c r="M364" s="246"/>
      <c r="N364" s="247"/>
      <c r="O364" s="247"/>
      <c r="P364" s="247"/>
      <c r="Q364" s="247"/>
      <c r="R364" s="247"/>
      <c r="S364" s="247"/>
      <c r="T364" s="248"/>
      <c r="AT364" s="249" t="s">
        <v>177</v>
      </c>
      <c r="AU364" s="249" t="s">
        <v>82</v>
      </c>
      <c r="AV364" s="13" t="s">
        <v>80</v>
      </c>
      <c r="AW364" s="13" t="s">
        <v>33</v>
      </c>
      <c r="AX364" s="13" t="s">
        <v>72</v>
      </c>
      <c r="AY364" s="249" t="s">
        <v>166</v>
      </c>
    </row>
    <row r="365" s="11" customFormat="1">
      <c r="B365" s="218"/>
      <c r="C365" s="219"/>
      <c r="D365" s="215" t="s">
        <v>177</v>
      </c>
      <c r="E365" s="220" t="s">
        <v>19</v>
      </c>
      <c r="F365" s="221" t="s">
        <v>503</v>
      </c>
      <c r="G365" s="219"/>
      <c r="H365" s="222">
        <v>45.119999999999997</v>
      </c>
      <c r="I365" s="223"/>
      <c r="J365" s="219"/>
      <c r="K365" s="219"/>
      <c r="L365" s="224"/>
      <c r="M365" s="225"/>
      <c r="N365" s="226"/>
      <c r="O365" s="226"/>
      <c r="P365" s="226"/>
      <c r="Q365" s="226"/>
      <c r="R365" s="226"/>
      <c r="S365" s="226"/>
      <c r="T365" s="227"/>
      <c r="AT365" s="228" t="s">
        <v>177</v>
      </c>
      <c r="AU365" s="228" t="s">
        <v>82</v>
      </c>
      <c r="AV365" s="11" t="s">
        <v>82</v>
      </c>
      <c r="AW365" s="11" t="s">
        <v>33</v>
      </c>
      <c r="AX365" s="11" t="s">
        <v>72</v>
      </c>
      <c r="AY365" s="228" t="s">
        <v>166</v>
      </c>
    </row>
    <row r="366" s="11" customFormat="1">
      <c r="B366" s="218"/>
      <c r="C366" s="219"/>
      <c r="D366" s="215" t="s">
        <v>177</v>
      </c>
      <c r="E366" s="220" t="s">
        <v>19</v>
      </c>
      <c r="F366" s="221" t="s">
        <v>504</v>
      </c>
      <c r="G366" s="219"/>
      <c r="H366" s="222">
        <v>21.920000000000002</v>
      </c>
      <c r="I366" s="223"/>
      <c r="J366" s="219"/>
      <c r="K366" s="219"/>
      <c r="L366" s="224"/>
      <c r="M366" s="225"/>
      <c r="N366" s="226"/>
      <c r="O366" s="226"/>
      <c r="P366" s="226"/>
      <c r="Q366" s="226"/>
      <c r="R366" s="226"/>
      <c r="S366" s="226"/>
      <c r="T366" s="227"/>
      <c r="AT366" s="228" t="s">
        <v>177</v>
      </c>
      <c r="AU366" s="228" t="s">
        <v>82</v>
      </c>
      <c r="AV366" s="11" t="s">
        <v>82</v>
      </c>
      <c r="AW366" s="11" t="s">
        <v>33</v>
      </c>
      <c r="AX366" s="11" t="s">
        <v>72</v>
      </c>
      <c r="AY366" s="228" t="s">
        <v>166</v>
      </c>
    </row>
    <row r="367" s="13" customFormat="1">
      <c r="B367" s="240"/>
      <c r="C367" s="241"/>
      <c r="D367" s="215" t="s">
        <v>177</v>
      </c>
      <c r="E367" s="242" t="s">
        <v>19</v>
      </c>
      <c r="F367" s="243" t="s">
        <v>505</v>
      </c>
      <c r="G367" s="241"/>
      <c r="H367" s="242" t="s">
        <v>19</v>
      </c>
      <c r="I367" s="244"/>
      <c r="J367" s="241"/>
      <c r="K367" s="241"/>
      <c r="L367" s="245"/>
      <c r="M367" s="246"/>
      <c r="N367" s="247"/>
      <c r="O367" s="247"/>
      <c r="P367" s="247"/>
      <c r="Q367" s="247"/>
      <c r="R367" s="247"/>
      <c r="S367" s="247"/>
      <c r="T367" s="248"/>
      <c r="AT367" s="249" t="s">
        <v>177</v>
      </c>
      <c r="AU367" s="249" t="s">
        <v>82</v>
      </c>
      <c r="AV367" s="13" t="s">
        <v>80</v>
      </c>
      <c r="AW367" s="13" t="s">
        <v>33</v>
      </c>
      <c r="AX367" s="13" t="s">
        <v>72</v>
      </c>
      <c r="AY367" s="249" t="s">
        <v>166</v>
      </c>
    </row>
    <row r="368" s="11" customFormat="1">
      <c r="B368" s="218"/>
      <c r="C368" s="219"/>
      <c r="D368" s="215" t="s">
        <v>177</v>
      </c>
      <c r="E368" s="220" t="s">
        <v>19</v>
      </c>
      <c r="F368" s="221" t="s">
        <v>506</v>
      </c>
      <c r="G368" s="219"/>
      <c r="H368" s="222">
        <v>25.056000000000001</v>
      </c>
      <c r="I368" s="223"/>
      <c r="J368" s="219"/>
      <c r="K368" s="219"/>
      <c r="L368" s="224"/>
      <c r="M368" s="225"/>
      <c r="N368" s="226"/>
      <c r="O368" s="226"/>
      <c r="P368" s="226"/>
      <c r="Q368" s="226"/>
      <c r="R368" s="226"/>
      <c r="S368" s="226"/>
      <c r="T368" s="227"/>
      <c r="AT368" s="228" t="s">
        <v>177</v>
      </c>
      <c r="AU368" s="228" t="s">
        <v>82</v>
      </c>
      <c r="AV368" s="11" t="s">
        <v>82</v>
      </c>
      <c r="AW368" s="11" t="s">
        <v>33</v>
      </c>
      <c r="AX368" s="11" t="s">
        <v>72</v>
      </c>
      <c r="AY368" s="228" t="s">
        <v>166</v>
      </c>
    </row>
    <row r="369" s="11" customFormat="1">
      <c r="B369" s="218"/>
      <c r="C369" s="219"/>
      <c r="D369" s="215" t="s">
        <v>177</v>
      </c>
      <c r="E369" s="220" t="s">
        <v>19</v>
      </c>
      <c r="F369" s="221" t="s">
        <v>507</v>
      </c>
      <c r="G369" s="219"/>
      <c r="H369" s="222">
        <v>10.448</v>
      </c>
      <c r="I369" s="223"/>
      <c r="J369" s="219"/>
      <c r="K369" s="219"/>
      <c r="L369" s="224"/>
      <c r="M369" s="225"/>
      <c r="N369" s="226"/>
      <c r="O369" s="226"/>
      <c r="P369" s="226"/>
      <c r="Q369" s="226"/>
      <c r="R369" s="226"/>
      <c r="S369" s="226"/>
      <c r="T369" s="227"/>
      <c r="AT369" s="228" t="s">
        <v>177</v>
      </c>
      <c r="AU369" s="228" t="s">
        <v>82</v>
      </c>
      <c r="AV369" s="11" t="s">
        <v>82</v>
      </c>
      <c r="AW369" s="11" t="s">
        <v>33</v>
      </c>
      <c r="AX369" s="11" t="s">
        <v>72</v>
      </c>
      <c r="AY369" s="228" t="s">
        <v>166</v>
      </c>
    </row>
    <row r="370" s="13" customFormat="1">
      <c r="B370" s="240"/>
      <c r="C370" s="241"/>
      <c r="D370" s="215" t="s">
        <v>177</v>
      </c>
      <c r="E370" s="242" t="s">
        <v>19</v>
      </c>
      <c r="F370" s="243" t="s">
        <v>508</v>
      </c>
      <c r="G370" s="241"/>
      <c r="H370" s="242" t="s">
        <v>19</v>
      </c>
      <c r="I370" s="244"/>
      <c r="J370" s="241"/>
      <c r="K370" s="241"/>
      <c r="L370" s="245"/>
      <c r="M370" s="246"/>
      <c r="N370" s="247"/>
      <c r="O370" s="247"/>
      <c r="P370" s="247"/>
      <c r="Q370" s="247"/>
      <c r="R370" s="247"/>
      <c r="S370" s="247"/>
      <c r="T370" s="248"/>
      <c r="AT370" s="249" t="s">
        <v>177</v>
      </c>
      <c r="AU370" s="249" t="s">
        <v>82</v>
      </c>
      <c r="AV370" s="13" t="s">
        <v>80</v>
      </c>
      <c r="AW370" s="13" t="s">
        <v>33</v>
      </c>
      <c r="AX370" s="13" t="s">
        <v>72</v>
      </c>
      <c r="AY370" s="249" t="s">
        <v>166</v>
      </c>
    </row>
    <row r="371" s="11" customFormat="1">
      <c r="B371" s="218"/>
      <c r="C371" s="219"/>
      <c r="D371" s="215" t="s">
        <v>177</v>
      </c>
      <c r="E371" s="220" t="s">
        <v>19</v>
      </c>
      <c r="F371" s="221" t="s">
        <v>509</v>
      </c>
      <c r="G371" s="219"/>
      <c r="H371" s="222">
        <v>16.32</v>
      </c>
      <c r="I371" s="223"/>
      <c r="J371" s="219"/>
      <c r="K371" s="219"/>
      <c r="L371" s="224"/>
      <c r="M371" s="225"/>
      <c r="N371" s="226"/>
      <c r="O371" s="226"/>
      <c r="P371" s="226"/>
      <c r="Q371" s="226"/>
      <c r="R371" s="226"/>
      <c r="S371" s="226"/>
      <c r="T371" s="227"/>
      <c r="AT371" s="228" t="s">
        <v>177</v>
      </c>
      <c r="AU371" s="228" t="s">
        <v>82</v>
      </c>
      <c r="AV371" s="11" t="s">
        <v>82</v>
      </c>
      <c r="AW371" s="11" t="s">
        <v>33</v>
      </c>
      <c r="AX371" s="11" t="s">
        <v>72</v>
      </c>
      <c r="AY371" s="228" t="s">
        <v>166</v>
      </c>
    </row>
    <row r="372" s="13" customFormat="1">
      <c r="B372" s="240"/>
      <c r="C372" s="241"/>
      <c r="D372" s="215" t="s">
        <v>177</v>
      </c>
      <c r="E372" s="242" t="s">
        <v>19</v>
      </c>
      <c r="F372" s="243" t="s">
        <v>510</v>
      </c>
      <c r="G372" s="241"/>
      <c r="H372" s="242" t="s">
        <v>19</v>
      </c>
      <c r="I372" s="244"/>
      <c r="J372" s="241"/>
      <c r="K372" s="241"/>
      <c r="L372" s="245"/>
      <c r="M372" s="246"/>
      <c r="N372" s="247"/>
      <c r="O372" s="247"/>
      <c r="P372" s="247"/>
      <c r="Q372" s="247"/>
      <c r="R372" s="247"/>
      <c r="S372" s="247"/>
      <c r="T372" s="248"/>
      <c r="AT372" s="249" t="s">
        <v>177</v>
      </c>
      <c r="AU372" s="249" t="s">
        <v>82</v>
      </c>
      <c r="AV372" s="13" t="s">
        <v>80</v>
      </c>
      <c r="AW372" s="13" t="s">
        <v>33</v>
      </c>
      <c r="AX372" s="13" t="s">
        <v>72</v>
      </c>
      <c r="AY372" s="249" t="s">
        <v>166</v>
      </c>
    </row>
    <row r="373" s="11" customFormat="1">
      <c r="B373" s="218"/>
      <c r="C373" s="219"/>
      <c r="D373" s="215" t="s">
        <v>177</v>
      </c>
      <c r="E373" s="220" t="s">
        <v>19</v>
      </c>
      <c r="F373" s="221" t="s">
        <v>511</v>
      </c>
      <c r="G373" s="219"/>
      <c r="H373" s="222">
        <v>41.375999999999998</v>
      </c>
      <c r="I373" s="223"/>
      <c r="J373" s="219"/>
      <c r="K373" s="219"/>
      <c r="L373" s="224"/>
      <c r="M373" s="225"/>
      <c r="N373" s="226"/>
      <c r="O373" s="226"/>
      <c r="P373" s="226"/>
      <c r="Q373" s="226"/>
      <c r="R373" s="226"/>
      <c r="S373" s="226"/>
      <c r="T373" s="227"/>
      <c r="AT373" s="228" t="s">
        <v>177</v>
      </c>
      <c r="AU373" s="228" t="s">
        <v>82</v>
      </c>
      <c r="AV373" s="11" t="s">
        <v>82</v>
      </c>
      <c r="AW373" s="11" t="s">
        <v>33</v>
      </c>
      <c r="AX373" s="11" t="s">
        <v>72</v>
      </c>
      <c r="AY373" s="228" t="s">
        <v>166</v>
      </c>
    </row>
    <row r="374" s="11" customFormat="1">
      <c r="B374" s="218"/>
      <c r="C374" s="219"/>
      <c r="D374" s="215" t="s">
        <v>177</v>
      </c>
      <c r="E374" s="220" t="s">
        <v>19</v>
      </c>
      <c r="F374" s="221" t="s">
        <v>512</v>
      </c>
      <c r="G374" s="219"/>
      <c r="H374" s="222">
        <v>11.077999999999999</v>
      </c>
      <c r="I374" s="223"/>
      <c r="J374" s="219"/>
      <c r="K374" s="219"/>
      <c r="L374" s="224"/>
      <c r="M374" s="225"/>
      <c r="N374" s="226"/>
      <c r="O374" s="226"/>
      <c r="P374" s="226"/>
      <c r="Q374" s="226"/>
      <c r="R374" s="226"/>
      <c r="S374" s="226"/>
      <c r="T374" s="227"/>
      <c r="AT374" s="228" t="s">
        <v>177</v>
      </c>
      <c r="AU374" s="228" t="s">
        <v>82</v>
      </c>
      <c r="AV374" s="11" t="s">
        <v>82</v>
      </c>
      <c r="AW374" s="11" t="s">
        <v>33</v>
      </c>
      <c r="AX374" s="11" t="s">
        <v>72</v>
      </c>
      <c r="AY374" s="228" t="s">
        <v>166</v>
      </c>
    </row>
    <row r="375" s="13" customFormat="1">
      <c r="B375" s="240"/>
      <c r="C375" s="241"/>
      <c r="D375" s="215" t="s">
        <v>177</v>
      </c>
      <c r="E375" s="242" t="s">
        <v>19</v>
      </c>
      <c r="F375" s="243" t="s">
        <v>513</v>
      </c>
      <c r="G375" s="241"/>
      <c r="H375" s="242" t="s">
        <v>19</v>
      </c>
      <c r="I375" s="244"/>
      <c r="J375" s="241"/>
      <c r="K375" s="241"/>
      <c r="L375" s="245"/>
      <c r="M375" s="246"/>
      <c r="N375" s="247"/>
      <c r="O375" s="247"/>
      <c r="P375" s="247"/>
      <c r="Q375" s="247"/>
      <c r="R375" s="247"/>
      <c r="S375" s="247"/>
      <c r="T375" s="248"/>
      <c r="AT375" s="249" t="s">
        <v>177</v>
      </c>
      <c r="AU375" s="249" t="s">
        <v>82</v>
      </c>
      <c r="AV375" s="13" t="s">
        <v>80</v>
      </c>
      <c r="AW375" s="13" t="s">
        <v>33</v>
      </c>
      <c r="AX375" s="13" t="s">
        <v>72</v>
      </c>
      <c r="AY375" s="249" t="s">
        <v>166</v>
      </c>
    </row>
    <row r="376" s="11" customFormat="1">
      <c r="B376" s="218"/>
      <c r="C376" s="219"/>
      <c r="D376" s="215" t="s">
        <v>177</v>
      </c>
      <c r="E376" s="220" t="s">
        <v>19</v>
      </c>
      <c r="F376" s="221" t="s">
        <v>514</v>
      </c>
      <c r="G376" s="219"/>
      <c r="H376" s="222">
        <v>11.952</v>
      </c>
      <c r="I376" s="223"/>
      <c r="J376" s="219"/>
      <c r="K376" s="219"/>
      <c r="L376" s="224"/>
      <c r="M376" s="225"/>
      <c r="N376" s="226"/>
      <c r="O376" s="226"/>
      <c r="P376" s="226"/>
      <c r="Q376" s="226"/>
      <c r="R376" s="226"/>
      <c r="S376" s="226"/>
      <c r="T376" s="227"/>
      <c r="AT376" s="228" t="s">
        <v>177</v>
      </c>
      <c r="AU376" s="228" t="s">
        <v>82</v>
      </c>
      <c r="AV376" s="11" t="s">
        <v>82</v>
      </c>
      <c r="AW376" s="11" t="s">
        <v>33</v>
      </c>
      <c r="AX376" s="11" t="s">
        <v>72</v>
      </c>
      <c r="AY376" s="228" t="s">
        <v>166</v>
      </c>
    </row>
    <row r="377" s="11" customFormat="1">
      <c r="B377" s="218"/>
      <c r="C377" s="219"/>
      <c r="D377" s="215" t="s">
        <v>177</v>
      </c>
      <c r="E377" s="220" t="s">
        <v>19</v>
      </c>
      <c r="F377" s="221" t="s">
        <v>515</v>
      </c>
      <c r="G377" s="219"/>
      <c r="H377" s="222">
        <v>5.1200000000000001</v>
      </c>
      <c r="I377" s="223"/>
      <c r="J377" s="219"/>
      <c r="K377" s="219"/>
      <c r="L377" s="224"/>
      <c r="M377" s="225"/>
      <c r="N377" s="226"/>
      <c r="O377" s="226"/>
      <c r="P377" s="226"/>
      <c r="Q377" s="226"/>
      <c r="R377" s="226"/>
      <c r="S377" s="226"/>
      <c r="T377" s="227"/>
      <c r="AT377" s="228" t="s">
        <v>177</v>
      </c>
      <c r="AU377" s="228" t="s">
        <v>82</v>
      </c>
      <c r="AV377" s="11" t="s">
        <v>82</v>
      </c>
      <c r="AW377" s="11" t="s">
        <v>33</v>
      </c>
      <c r="AX377" s="11" t="s">
        <v>72</v>
      </c>
      <c r="AY377" s="228" t="s">
        <v>166</v>
      </c>
    </row>
    <row r="378" s="13" customFormat="1">
      <c r="B378" s="240"/>
      <c r="C378" s="241"/>
      <c r="D378" s="215" t="s">
        <v>177</v>
      </c>
      <c r="E378" s="242" t="s">
        <v>19</v>
      </c>
      <c r="F378" s="243" t="s">
        <v>516</v>
      </c>
      <c r="G378" s="241"/>
      <c r="H378" s="242" t="s">
        <v>19</v>
      </c>
      <c r="I378" s="244"/>
      <c r="J378" s="241"/>
      <c r="K378" s="241"/>
      <c r="L378" s="245"/>
      <c r="M378" s="246"/>
      <c r="N378" s="247"/>
      <c r="O378" s="247"/>
      <c r="P378" s="247"/>
      <c r="Q378" s="247"/>
      <c r="R378" s="247"/>
      <c r="S378" s="247"/>
      <c r="T378" s="248"/>
      <c r="AT378" s="249" t="s">
        <v>177</v>
      </c>
      <c r="AU378" s="249" t="s">
        <v>82</v>
      </c>
      <c r="AV378" s="13" t="s">
        <v>80</v>
      </c>
      <c r="AW378" s="13" t="s">
        <v>33</v>
      </c>
      <c r="AX378" s="13" t="s">
        <v>72</v>
      </c>
      <c r="AY378" s="249" t="s">
        <v>166</v>
      </c>
    </row>
    <row r="379" s="11" customFormat="1">
      <c r="B379" s="218"/>
      <c r="C379" s="219"/>
      <c r="D379" s="215" t="s">
        <v>177</v>
      </c>
      <c r="E379" s="220" t="s">
        <v>19</v>
      </c>
      <c r="F379" s="221" t="s">
        <v>517</v>
      </c>
      <c r="G379" s="219"/>
      <c r="H379" s="222">
        <v>64.028999999999996</v>
      </c>
      <c r="I379" s="223"/>
      <c r="J379" s="219"/>
      <c r="K379" s="219"/>
      <c r="L379" s="224"/>
      <c r="M379" s="225"/>
      <c r="N379" s="226"/>
      <c r="O379" s="226"/>
      <c r="P379" s="226"/>
      <c r="Q379" s="226"/>
      <c r="R379" s="226"/>
      <c r="S379" s="226"/>
      <c r="T379" s="227"/>
      <c r="AT379" s="228" t="s">
        <v>177</v>
      </c>
      <c r="AU379" s="228" t="s">
        <v>82</v>
      </c>
      <c r="AV379" s="11" t="s">
        <v>82</v>
      </c>
      <c r="AW379" s="11" t="s">
        <v>33</v>
      </c>
      <c r="AX379" s="11" t="s">
        <v>72</v>
      </c>
      <c r="AY379" s="228" t="s">
        <v>166</v>
      </c>
    </row>
    <row r="380" s="11" customFormat="1">
      <c r="B380" s="218"/>
      <c r="C380" s="219"/>
      <c r="D380" s="215" t="s">
        <v>177</v>
      </c>
      <c r="E380" s="220" t="s">
        <v>19</v>
      </c>
      <c r="F380" s="221" t="s">
        <v>518</v>
      </c>
      <c r="G380" s="219"/>
      <c r="H380" s="222">
        <v>0.52000000000000002</v>
      </c>
      <c r="I380" s="223"/>
      <c r="J380" s="219"/>
      <c r="K380" s="219"/>
      <c r="L380" s="224"/>
      <c r="M380" s="225"/>
      <c r="N380" s="226"/>
      <c r="O380" s="226"/>
      <c r="P380" s="226"/>
      <c r="Q380" s="226"/>
      <c r="R380" s="226"/>
      <c r="S380" s="226"/>
      <c r="T380" s="227"/>
      <c r="AT380" s="228" t="s">
        <v>177</v>
      </c>
      <c r="AU380" s="228" t="s">
        <v>82</v>
      </c>
      <c r="AV380" s="11" t="s">
        <v>82</v>
      </c>
      <c r="AW380" s="11" t="s">
        <v>33</v>
      </c>
      <c r="AX380" s="11" t="s">
        <v>72</v>
      </c>
      <c r="AY380" s="228" t="s">
        <v>166</v>
      </c>
    </row>
    <row r="381" s="13" customFormat="1">
      <c r="B381" s="240"/>
      <c r="C381" s="241"/>
      <c r="D381" s="215" t="s">
        <v>177</v>
      </c>
      <c r="E381" s="242" t="s">
        <v>19</v>
      </c>
      <c r="F381" s="243" t="s">
        <v>519</v>
      </c>
      <c r="G381" s="241"/>
      <c r="H381" s="242" t="s">
        <v>19</v>
      </c>
      <c r="I381" s="244"/>
      <c r="J381" s="241"/>
      <c r="K381" s="241"/>
      <c r="L381" s="245"/>
      <c r="M381" s="246"/>
      <c r="N381" s="247"/>
      <c r="O381" s="247"/>
      <c r="P381" s="247"/>
      <c r="Q381" s="247"/>
      <c r="R381" s="247"/>
      <c r="S381" s="247"/>
      <c r="T381" s="248"/>
      <c r="AT381" s="249" t="s">
        <v>177</v>
      </c>
      <c r="AU381" s="249" t="s">
        <v>82</v>
      </c>
      <c r="AV381" s="13" t="s">
        <v>80</v>
      </c>
      <c r="AW381" s="13" t="s">
        <v>33</v>
      </c>
      <c r="AX381" s="13" t="s">
        <v>72</v>
      </c>
      <c r="AY381" s="249" t="s">
        <v>166</v>
      </c>
    </row>
    <row r="382" s="11" customFormat="1">
      <c r="B382" s="218"/>
      <c r="C382" s="219"/>
      <c r="D382" s="215" t="s">
        <v>177</v>
      </c>
      <c r="E382" s="220" t="s">
        <v>19</v>
      </c>
      <c r="F382" s="221" t="s">
        <v>520</v>
      </c>
      <c r="G382" s="219"/>
      <c r="H382" s="222">
        <v>-195.529</v>
      </c>
      <c r="I382" s="223"/>
      <c r="J382" s="219"/>
      <c r="K382" s="219"/>
      <c r="L382" s="224"/>
      <c r="M382" s="225"/>
      <c r="N382" s="226"/>
      <c r="O382" s="226"/>
      <c r="P382" s="226"/>
      <c r="Q382" s="226"/>
      <c r="R382" s="226"/>
      <c r="S382" s="226"/>
      <c r="T382" s="227"/>
      <c r="AT382" s="228" t="s">
        <v>177</v>
      </c>
      <c r="AU382" s="228" t="s">
        <v>82</v>
      </c>
      <c r="AV382" s="11" t="s">
        <v>82</v>
      </c>
      <c r="AW382" s="11" t="s">
        <v>33</v>
      </c>
      <c r="AX382" s="11" t="s">
        <v>72</v>
      </c>
      <c r="AY382" s="228" t="s">
        <v>166</v>
      </c>
    </row>
    <row r="383" s="13" customFormat="1">
      <c r="B383" s="240"/>
      <c r="C383" s="241"/>
      <c r="D383" s="215" t="s">
        <v>177</v>
      </c>
      <c r="E383" s="242" t="s">
        <v>19</v>
      </c>
      <c r="F383" s="243" t="s">
        <v>521</v>
      </c>
      <c r="G383" s="241"/>
      <c r="H383" s="242" t="s">
        <v>19</v>
      </c>
      <c r="I383" s="244"/>
      <c r="J383" s="241"/>
      <c r="K383" s="241"/>
      <c r="L383" s="245"/>
      <c r="M383" s="246"/>
      <c r="N383" s="247"/>
      <c r="O383" s="247"/>
      <c r="P383" s="247"/>
      <c r="Q383" s="247"/>
      <c r="R383" s="247"/>
      <c r="S383" s="247"/>
      <c r="T383" s="248"/>
      <c r="AT383" s="249" t="s">
        <v>177</v>
      </c>
      <c r="AU383" s="249" t="s">
        <v>82</v>
      </c>
      <c r="AV383" s="13" t="s">
        <v>80</v>
      </c>
      <c r="AW383" s="13" t="s">
        <v>33</v>
      </c>
      <c r="AX383" s="13" t="s">
        <v>72</v>
      </c>
      <c r="AY383" s="249" t="s">
        <v>166</v>
      </c>
    </row>
    <row r="384" s="12" customFormat="1">
      <c r="B384" s="229"/>
      <c r="C384" s="230"/>
      <c r="D384" s="215" t="s">
        <v>177</v>
      </c>
      <c r="E384" s="231" t="s">
        <v>19</v>
      </c>
      <c r="F384" s="232" t="s">
        <v>179</v>
      </c>
      <c r="G384" s="230"/>
      <c r="H384" s="233">
        <v>1856.3809999999999</v>
      </c>
      <c r="I384" s="234"/>
      <c r="J384" s="230"/>
      <c r="K384" s="230"/>
      <c r="L384" s="235"/>
      <c r="M384" s="236"/>
      <c r="N384" s="237"/>
      <c r="O384" s="237"/>
      <c r="P384" s="237"/>
      <c r="Q384" s="237"/>
      <c r="R384" s="237"/>
      <c r="S384" s="237"/>
      <c r="T384" s="238"/>
      <c r="AT384" s="239" t="s">
        <v>177</v>
      </c>
      <c r="AU384" s="239" t="s">
        <v>82</v>
      </c>
      <c r="AV384" s="12" t="s">
        <v>173</v>
      </c>
      <c r="AW384" s="12" t="s">
        <v>33</v>
      </c>
      <c r="AX384" s="12" t="s">
        <v>80</v>
      </c>
      <c r="AY384" s="239" t="s">
        <v>166</v>
      </c>
    </row>
    <row r="385" s="1" customFormat="1" ht="22.5" customHeight="1">
      <c r="B385" s="37"/>
      <c r="C385" s="203" t="s">
        <v>522</v>
      </c>
      <c r="D385" s="203" t="s">
        <v>168</v>
      </c>
      <c r="E385" s="204" t="s">
        <v>523</v>
      </c>
      <c r="F385" s="205" t="s">
        <v>524</v>
      </c>
      <c r="G385" s="206" t="s">
        <v>287</v>
      </c>
      <c r="H385" s="207">
        <v>1856.3810000000001</v>
      </c>
      <c r="I385" s="208"/>
      <c r="J385" s="209">
        <f>ROUND(I385*H385,2)</f>
        <v>0</v>
      </c>
      <c r="K385" s="205" t="s">
        <v>172</v>
      </c>
      <c r="L385" s="42"/>
      <c r="M385" s="210" t="s">
        <v>19</v>
      </c>
      <c r="N385" s="211" t="s">
        <v>43</v>
      </c>
      <c r="O385" s="78"/>
      <c r="P385" s="212">
        <f>O385*H385</f>
        <v>0</v>
      </c>
      <c r="Q385" s="212">
        <v>0.0079000000000000008</v>
      </c>
      <c r="R385" s="212">
        <f>Q385*H385</f>
        <v>14.665409900000002</v>
      </c>
      <c r="S385" s="212">
        <v>0</v>
      </c>
      <c r="T385" s="213">
        <f>S385*H385</f>
        <v>0</v>
      </c>
      <c r="AR385" s="16" t="s">
        <v>173</v>
      </c>
      <c r="AT385" s="16" t="s">
        <v>168</v>
      </c>
      <c r="AU385" s="16" t="s">
        <v>82</v>
      </c>
      <c r="AY385" s="16" t="s">
        <v>166</v>
      </c>
      <c r="BE385" s="214">
        <f>IF(N385="základní",J385,0)</f>
        <v>0</v>
      </c>
      <c r="BF385" s="214">
        <f>IF(N385="snížená",J385,0)</f>
        <v>0</v>
      </c>
      <c r="BG385" s="214">
        <f>IF(N385="zákl. přenesená",J385,0)</f>
        <v>0</v>
      </c>
      <c r="BH385" s="214">
        <f>IF(N385="sníž. přenesená",J385,0)</f>
        <v>0</v>
      </c>
      <c r="BI385" s="214">
        <f>IF(N385="nulová",J385,0)</f>
        <v>0</v>
      </c>
      <c r="BJ385" s="16" t="s">
        <v>80</v>
      </c>
      <c r="BK385" s="214">
        <f>ROUND(I385*H385,2)</f>
        <v>0</v>
      </c>
      <c r="BL385" s="16" t="s">
        <v>173</v>
      </c>
      <c r="BM385" s="16" t="s">
        <v>525</v>
      </c>
    </row>
    <row r="386" s="1" customFormat="1">
      <c r="B386" s="37"/>
      <c r="C386" s="38"/>
      <c r="D386" s="215" t="s">
        <v>175</v>
      </c>
      <c r="E386" s="38"/>
      <c r="F386" s="216" t="s">
        <v>454</v>
      </c>
      <c r="G386" s="38"/>
      <c r="H386" s="38"/>
      <c r="I386" s="129"/>
      <c r="J386" s="38"/>
      <c r="K386" s="38"/>
      <c r="L386" s="42"/>
      <c r="M386" s="217"/>
      <c r="N386" s="78"/>
      <c r="O386" s="78"/>
      <c r="P386" s="78"/>
      <c r="Q386" s="78"/>
      <c r="R386" s="78"/>
      <c r="S386" s="78"/>
      <c r="T386" s="79"/>
      <c r="AT386" s="16" t="s">
        <v>175</v>
      </c>
      <c r="AU386" s="16" t="s">
        <v>82</v>
      </c>
    </row>
    <row r="387" s="11" customFormat="1">
      <c r="B387" s="218"/>
      <c r="C387" s="219"/>
      <c r="D387" s="215" t="s">
        <v>177</v>
      </c>
      <c r="E387" s="220" t="s">
        <v>19</v>
      </c>
      <c r="F387" s="221" t="s">
        <v>526</v>
      </c>
      <c r="G387" s="219"/>
      <c r="H387" s="222">
        <v>1856.3810000000001</v>
      </c>
      <c r="I387" s="223"/>
      <c r="J387" s="219"/>
      <c r="K387" s="219"/>
      <c r="L387" s="224"/>
      <c r="M387" s="225"/>
      <c r="N387" s="226"/>
      <c r="O387" s="226"/>
      <c r="P387" s="226"/>
      <c r="Q387" s="226"/>
      <c r="R387" s="226"/>
      <c r="S387" s="226"/>
      <c r="T387" s="227"/>
      <c r="AT387" s="228" t="s">
        <v>177</v>
      </c>
      <c r="AU387" s="228" t="s">
        <v>82</v>
      </c>
      <c r="AV387" s="11" t="s">
        <v>82</v>
      </c>
      <c r="AW387" s="11" t="s">
        <v>33</v>
      </c>
      <c r="AX387" s="11" t="s">
        <v>72</v>
      </c>
      <c r="AY387" s="228" t="s">
        <v>166</v>
      </c>
    </row>
    <row r="388" s="12" customFormat="1">
      <c r="B388" s="229"/>
      <c r="C388" s="230"/>
      <c r="D388" s="215" t="s">
        <v>177</v>
      </c>
      <c r="E388" s="231" t="s">
        <v>19</v>
      </c>
      <c r="F388" s="232" t="s">
        <v>179</v>
      </c>
      <c r="G388" s="230"/>
      <c r="H388" s="233">
        <v>1856.3810000000001</v>
      </c>
      <c r="I388" s="234"/>
      <c r="J388" s="230"/>
      <c r="K388" s="230"/>
      <c r="L388" s="235"/>
      <c r="M388" s="236"/>
      <c r="N388" s="237"/>
      <c r="O388" s="237"/>
      <c r="P388" s="237"/>
      <c r="Q388" s="237"/>
      <c r="R388" s="237"/>
      <c r="S388" s="237"/>
      <c r="T388" s="238"/>
      <c r="AT388" s="239" t="s">
        <v>177</v>
      </c>
      <c r="AU388" s="239" t="s">
        <v>82</v>
      </c>
      <c r="AV388" s="12" t="s">
        <v>173</v>
      </c>
      <c r="AW388" s="12" t="s">
        <v>33</v>
      </c>
      <c r="AX388" s="12" t="s">
        <v>80</v>
      </c>
      <c r="AY388" s="239" t="s">
        <v>166</v>
      </c>
    </row>
    <row r="389" s="1" customFormat="1" ht="16.5" customHeight="1">
      <c r="B389" s="37"/>
      <c r="C389" s="203" t="s">
        <v>527</v>
      </c>
      <c r="D389" s="203" t="s">
        <v>168</v>
      </c>
      <c r="E389" s="204" t="s">
        <v>528</v>
      </c>
      <c r="F389" s="205" t="s">
        <v>529</v>
      </c>
      <c r="G389" s="206" t="s">
        <v>287</v>
      </c>
      <c r="H389" s="207">
        <v>22.699999999999999</v>
      </c>
      <c r="I389" s="208"/>
      <c r="J389" s="209">
        <f>ROUND(I389*H389,2)</f>
        <v>0</v>
      </c>
      <c r="K389" s="205" t="s">
        <v>172</v>
      </c>
      <c r="L389" s="42"/>
      <c r="M389" s="210" t="s">
        <v>19</v>
      </c>
      <c r="N389" s="211" t="s">
        <v>43</v>
      </c>
      <c r="O389" s="78"/>
      <c r="P389" s="212">
        <f>O389*H389</f>
        <v>0</v>
      </c>
      <c r="Q389" s="212">
        <v>0.033579999999999999</v>
      </c>
      <c r="R389" s="212">
        <f>Q389*H389</f>
        <v>0.762266</v>
      </c>
      <c r="S389" s="212">
        <v>0</v>
      </c>
      <c r="T389" s="213">
        <f>S389*H389</f>
        <v>0</v>
      </c>
      <c r="AR389" s="16" t="s">
        <v>173</v>
      </c>
      <c r="AT389" s="16" t="s">
        <v>168</v>
      </c>
      <c r="AU389" s="16" t="s">
        <v>82</v>
      </c>
      <c r="AY389" s="16" t="s">
        <v>166</v>
      </c>
      <c r="BE389" s="214">
        <f>IF(N389="základní",J389,0)</f>
        <v>0</v>
      </c>
      <c r="BF389" s="214">
        <f>IF(N389="snížená",J389,0)</f>
        <v>0</v>
      </c>
      <c r="BG389" s="214">
        <f>IF(N389="zákl. přenesená",J389,0)</f>
        <v>0</v>
      </c>
      <c r="BH389" s="214">
        <f>IF(N389="sníž. přenesená",J389,0)</f>
        <v>0</v>
      </c>
      <c r="BI389" s="214">
        <f>IF(N389="nulová",J389,0)</f>
        <v>0</v>
      </c>
      <c r="BJ389" s="16" t="s">
        <v>80</v>
      </c>
      <c r="BK389" s="214">
        <f>ROUND(I389*H389,2)</f>
        <v>0</v>
      </c>
      <c r="BL389" s="16" t="s">
        <v>173</v>
      </c>
      <c r="BM389" s="16" t="s">
        <v>530</v>
      </c>
    </row>
    <row r="390" s="1" customFormat="1">
      <c r="B390" s="37"/>
      <c r="C390" s="38"/>
      <c r="D390" s="215" t="s">
        <v>175</v>
      </c>
      <c r="E390" s="38"/>
      <c r="F390" s="216" t="s">
        <v>531</v>
      </c>
      <c r="G390" s="38"/>
      <c r="H390" s="38"/>
      <c r="I390" s="129"/>
      <c r="J390" s="38"/>
      <c r="K390" s="38"/>
      <c r="L390" s="42"/>
      <c r="M390" s="217"/>
      <c r="N390" s="78"/>
      <c r="O390" s="78"/>
      <c r="P390" s="78"/>
      <c r="Q390" s="78"/>
      <c r="R390" s="78"/>
      <c r="S390" s="78"/>
      <c r="T390" s="79"/>
      <c r="AT390" s="16" t="s">
        <v>175</v>
      </c>
      <c r="AU390" s="16" t="s">
        <v>82</v>
      </c>
    </row>
    <row r="391" s="11" customFormat="1">
      <c r="B391" s="218"/>
      <c r="C391" s="219"/>
      <c r="D391" s="215" t="s">
        <v>177</v>
      </c>
      <c r="E391" s="220" t="s">
        <v>19</v>
      </c>
      <c r="F391" s="221" t="s">
        <v>422</v>
      </c>
      <c r="G391" s="219"/>
      <c r="H391" s="222">
        <v>7.9500000000000002</v>
      </c>
      <c r="I391" s="223"/>
      <c r="J391" s="219"/>
      <c r="K391" s="219"/>
      <c r="L391" s="224"/>
      <c r="M391" s="225"/>
      <c r="N391" s="226"/>
      <c r="O391" s="226"/>
      <c r="P391" s="226"/>
      <c r="Q391" s="226"/>
      <c r="R391" s="226"/>
      <c r="S391" s="226"/>
      <c r="T391" s="227"/>
      <c r="AT391" s="228" t="s">
        <v>177</v>
      </c>
      <c r="AU391" s="228" t="s">
        <v>82</v>
      </c>
      <c r="AV391" s="11" t="s">
        <v>82</v>
      </c>
      <c r="AW391" s="11" t="s">
        <v>33</v>
      </c>
      <c r="AX391" s="11" t="s">
        <v>72</v>
      </c>
      <c r="AY391" s="228" t="s">
        <v>166</v>
      </c>
    </row>
    <row r="392" s="11" customFormat="1">
      <c r="B392" s="218"/>
      <c r="C392" s="219"/>
      <c r="D392" s="215" t="s">
        <v>177</v>
      </c>
      <c r="E392" s="220" t="s">
        <v>19</v>
      </c>
      <c r="F392" s="221" t="s">
        <v>532</v>
      </c>
      <c r="G392" s="219"/>
      <c r="H392" s="222">
        <v>3.3500000000000001</v>
      </c>
      <c r="I392" s="223"/>
      <c r="J392" s="219"/>
      <c r="K392" s="219"/>
      <c r="L392" s="224"/>
      <c r="M392" s="225"/>
      <c r="N392" s="226"/>
      <c r="O392" s="226"/>
      <c r="P392" s="226"/>
      <c r="Q392" s="226"/>
      <c r="R392" s="226"/>
      <c r="S392" s="226"/>
      <c r="T392" s="227"/>
      <c r="AT392" s="228" t="s">
        <v>177</v>
      </c>
      <c r="AU392" s="228" t="s">
        <v>82</v>
      </c>
      <c r="AV392" s="11" t="s">
        <v>82</v>
      </c>
      <c r="AW392" s="11" t="s">
        <v>33</v>
      </c>
      <c r="AX392" s="11" t="s">
        <v>72</v>
      </c>
      <c r="AY392" s="228" t="s">
        <v>166</v>
      </c>
    </row>
    <row r="393" s="11" customFormat="1">
      <c r="B393" s="218"/>
      <c r="C393" s="219"/>
      <c r="D393" s="215" t="s">
        <v>177</v>
      </c>
      <c r="E393" s="220" t="s">
        <v>19</v>
      </c>
      <c r="F393" s="221" t="s">
        <v>533</v>
      </c>
      <c r="G393" s="219"/>
      <c r="H393" s="222">
        <v>2.7999999999999998</v>
      </c>
      <c r="I393" s="223"/>
      <c r="J393" s="219"/>
      <c r="K393" s="219"/>
      <c r="L393" s="224"/>
      <c r="M393" s="225"/>
      <c r="N393" s="226"/>
      <c r="O393" s="226"/>
      <c r="P393" s="226"/>
      <c r="Q393" s="226"/>
      <c r="R393" s="226"/>
      <c r="S393" s="226"/>
      <c r="T393" s="227"/>
      <c r="AT393" s="228" t="s">
        <v>177</v>
      </c>
      <c r="AU393" s="228" t="s">
        <v>82</v>
      </c>
      <c r="AV393" s="11" t="s">
        <v>82</v>
      </c>
      <c r="AW393" s="11" t="s">
        <v>33</v>
      </c>
      <c r="AX393" s="11" t="s">
        <v>72</v>
      </c>
      <c r="AY393" s="228" t="s">
        <v>166</v>
      </c>
    </row>
    <row r="394" s="11" customFormat="1">
      <c r="B394" s="218"/>
      <c r="C394" s="219"/>
      <c r="D394" s="215" t="s">
        <v>177</v>
      </c>
      <c r="E394" s="220" t="s">
        <v>19</v>
      </c>
      <c r="F394" s="221" t="s">
        <v>425</v>
      </c>
      <c r="G394" s="219"/>
      <c r="H394" s="222">
        <v>5.2999999999999998</v>
      </c>
      <c r="I394" s="223"/>
      <c r="J394" s="219"/>
      <c r="K394" s="219"/>
      <c r="L394" s="224"/>
      <c r="M394" s="225"/>
      <c r="N394" s="226"/>
      <c r="O394" s="226"/>
      <c r="P394" s="226"/>
      <c r="Q394" s="226"/>
      <c r="R394" s="226"/>
      <c r="S394" s="226"/>
      <c r="T394" s="227"/>
      <c r="AT394" s="228" t="s">
        <v>177</v>
      </c>
      <c r="AU394" s="228" t="s">
        <v>82</v>
      </c>
      <c r="AV394" s="11" t="s">
        <v>82</v>
      </c>
      <c r="AW394" s="11" t="s">
        <v>33</v>
      </c>
      <c r="AX394" s="11" t="s">
        <v>72</v>
      </c>
      <c r="AY394" s="228" t="s">
        <v>166</v>
      </c>
    </row>
    <row r="395" s="11" customFormat="1">
      <c r="B395" s="218"/>
      <c r="C395" s="219"/>
      <c r="D395" s="215" t="s">
        <v>177</v>
      </c>
      <c r="E395" s="220" t="s">
        <v>19</v>
      </c>
      <c r="F395" s="221" t="s">
        <v>534</v>
      </c>
      <c r="G395" s="219"/>
      <c r="H395" s="222">
        <v>3.2999999999999998</v>
      </c>
      <c r="I395" s="223"/>
      <c r="J395" s="219"/>
      <c r="K395" s="219"/>
      <c r="L395" s="224"/>
      <c r="M395" s="225"/>
      <c r="N395" s="226"/>
      <c r="O395" s="226"/>
      <c r="P395" s="226"/>
      <c r="Q395" s="226"/>
      <c r="R395" s="226"/>
      <c r="S395" s="226"/>
      <c r="T395" s="227"/>
      <c r="AT395" s="228" t="s">
        <v>177</v>
      </c>
      <c r="AU395" s="228" t="s">
        <v>82</v>
      </c>
      <c r="AV395" s="11" t="s">
        <v>82</v>
      </c>
      <c r="AW395" s="11" t="s">
        <v>33</v>
      </c>
      <c r="AX395" s="11" t="s">
        <v>72</v>
      </c>
      <c r="AY395" s="228" t="s">
        <v>166</v>
      </c>
    </row>
    <row r="396" s="12" customFormat="1">
      <c r="B396" s="229"/>
      <c r="C396" s="230"/>
      <c r="D396" s="215" t="s">
        <v>177</v>
      </c>
      <c r="E396" s="231" t="s">
        <v>19</v>
      </c>
      <c r="F396" s="232" t="s">
        <v>179</v>
      </c>
      <c r="G396" s="230"/>
      <c r="H396" s="233">
        <v>22.700000000000003</v>
      </c>
      <c r="I396" s="234"/>
      <c r="J396" s="230"/>
      <c r="K396" s="230"/>
      <c r="L396" s="235"/>
      <c r="M396" s="236"/>
      <c r="N396" s="237"/>
      <c r="O396" s="237"/>
      <c r="P396" s="237"/>
      <c r="Q396" s="237"/>
      <c r="R396" s="237"/>
      <c r="S396" s="237"/>
      <c r="T396" s="238"/>
      <c r="AT396" s="239" t="s">
        <v>177</v>
      </c>
      <c r="AU396" s="239" t="s">
        <v>82</v>
      </c>
      <c r="AV396" s="12" t="s">
        <v>173</v>
      </c>
      <c r="AW396" s="12" t="s">
        <v>33</v>
      </c>
      <c r="AX396" s="12" t="s">
        <v>80</v>
      </c>
      <c r="AY396" s="239" t="s">
        <v>166</v>
      </c>
    </row>
    <row r="397" s="1" customFormat="1" ht="22.5" customHeight="1">
      <c r="B397" s="37"/>
      <c r="C397" s="203" t="s">
        <v>535</v>
      </c>
      <c r="D397" s="203" t="s">
        <v>168</v>
      </c>
      <c r="E397" s="204" t="s">
        <v>536</v>
      </c>
      <c r="F397" s="205" t="s">
        <v>537</v>
      </c>
      <c r="G397" s="206" t="s">
        <v>287</v>
      </c>
      <c r="H397" s="207">
        <v>131.03999999999999</v>
      </c>
      <c r="I397" s="208"/>
      <c r="J397" s="209">
        <f>ROUND(I397*H397,2)</f>
        <v>0</v>
      </c>
      <c r="K397" s="205" t="s">
        <v>172</v>
      </c>
      <c r="L397" s="42"/>
      <c r="M397" s="210" t="s">
        <v>19</v>
      </c>
      <c r="N397" s="211" t="s">
        <v>43</v>
      </c>
      <c r="O397" s="78"/>
      <c r="P397" s="212">
        <f>O397*H397</f>
        <v>0</v>
      </c>
      <c r="Q397" s="212">
        <v>0.017000000000000001</v>
      </c>
      <c r="R397" s="212">
        <f>Q397*H397</f>
        <v>2.2276799999999999</v>
      </c>
      <c r="S397" s="212">
        <v>0</v>
      </c>
      <c r="T397" s="213">
        <f>S397*H397</f>
        <v>0</v>
      </c>
      <c r="AR397" s="16" t="s">
        <v>173</v>
      </c>
      <c r="AT397" s="16" t="s">
        <v>168</v>
      </c>
      <c r="AU397" s="16" t="s">
        <v>82</v>
      </c>
      <c r="AY397" s="16" t="s">
        <v>166</v>
      </c>
      <c r="BE397" s="214">
        <f>IF(N397="základní",J397,0)</f>
        <v>0</v>
      </c>
      <c r="BF397" s="214">
        <f>IF(N397="snížená",J397,0)</f>
        <v>0</v>
      </c>
      <c r="BG397" s="214">
        <f>IF(N397="zákl. přenesená",J397,0)</f>
        <v>0</v>
      </c>
      <c r="BH397" s="214">
        <f>IF(N397="sníž. přenesená",J397,0)</f>
        <v>0</v>
      </c>
      <c r="BI397" s="214">
        <f>IF(N397="nulová",J397,0)</f>
        <v>0</v>
      </c>
      <c r="BJ397" s="16" t="s">
        <v>80</v>
      </c>
      <c r="BK397" s="214">
        <f>ROUND(I397*H397,2)</f>
        <v>0</v>
      </c>
      <c r="BL397" s="16" t="s">
        <v>173</v>
      </c>
      <c r="BM397" s="16" t="s">
        <v>538</v>
      </c>
    </row>
    <row r="398" s="1" customFormat="1">
      <c r="B398" s="37"/>
      <c r="C398" s="38"/>
      <c r="D398" s="215" t="s">
        <v>175</v>
      </c>
      <c r="E398" s="38"/>
      <c r="F398" s="216" t="s">
        <v>467</v>
      </c>
      <c r="G398" s="38"/>
      <c r="H398" s="38"/>
      <c r="I398" s="129"/>
      <c r="J398" s="38"/>
      <c r="K398" s="38"/>
      <c r="L398" s="42"/>
      <c r="M398" s="217"/>
      <c r="N398" s="78"/>
      <c r="O398" s="78"/>
      <c r="P398" s="78"/>
      <c r="Q398" s="78"/>
      <c r="R398" s="78"/>
      <c r="S398" s="78"/>
      <c r="T398" s="79"/>
      <c r="AT398" s="16" t="s">
        <v>175</v>
      </c>
      <c r="AU398" s="16" t="s">
        <v>82</v>
      </c>
    </row>
    <row r="399" s="13" customFormat="1">
      <c r="B399" s="240"/>
      <c r="C399" s="241"/>
      <c r="D399" s="215" t="s">
        <v>177</v>
      </c>
      <c r="E399" s="242" t="s">
        <v>19</v>
      </c>
      <c r="F399" s="243" t="s">
        <v>539</v>
      </c>
      <c r="G399" s="241"/>
      <c r="H399" s="242" t="s">
        <v>19</v>
      </c>
      <c r="I399" s="244"/>
      <c r="J399" s="241"/>
      <c r="K399" s="241"/>
      <c r="L399" s="245"/>
      <c r="M399" s="246"/>
      <c r="N399" s="247"/>
      <c r="O399" s="247"/>
      <c r="P399" s="247"/>
      <c r="Q399" s="247"/>
      <c r="R399" s="247"/>
      <c r="S399" s="247"/>
      <c r="T399" s="248"/>
      <c r="AT399" s="249" t="s">
        <v>177</v>
      </c>
      <c r="AU399" s="249" t="s">
        <v>82</v>
      </c>
      <c r="AV399" s="13" t="s">
        <v>80</v>
      </c>
      <c r="AW399" s="13" t="s">
        <v>33</v>
      </c>
      <c r="AX399" s="13" t="s">
        <v>72</v>
      </c>
      <c r="AY399" s="249" t="s">
        <v>166</v>
      </c>
    </row>
    <row r="400" s="11" customFormat="1">
      <c r="B400" s="218"/>
      <c r="C400" s="219"/>
      <c r="D400" s="215" t="s">
        <v>177</v>
      </c>
      <c r="E400" s="220" t="s">
        <v>19</v>
      </c>
      <c r="F400" s="221" t="s">
        <v>540</v>
      </c>
      <c r="G400" s="219"/>
      <c r="H400" s="222">
        <v>55.755000000000003</v>
      </c>
      <c r="I400" s="223"/>
      <c r="J400" s="219"/>
      <c r="K400" s="219"/>
      <c r="L400" s="224"/>
      <c r="M400" s="225"/>
      <c r="N400" s="226"/>
      <c r="O400" s="226"/>
      <c r="P400" s="226"/>
      <c r="Q400" s="226"/>
      <c r="R400" s="226"/>
      <c r="S400" s="226"/>
      <c r="T400" s="227"/>
      <c r="AT400" s="228" t="s">
        <v>177</v>
      </c>
      <c r="AU400" s="228" t="s">
        <v>82</v>
      </c>
      <c r="AV400" s="11" t="s">
        <v>82</v>
      </c>
      <c r="AW400" s="11" t="s">
        <v>33</v>
      </c>
      <c r="AX400" s="11" t="s">
        <v>72</v>
      </c>
      <c r="AY400" s="228" t="s">
        <v>166</v>
      </c>
    </row>
    <row r="401" s="13" customFormat="1">
      <c r="B401" s="240"/>
      <c r="C401" s="241"/>
      <c r="D401" s="215" t="s">
        <v>177</v>
      </c>
      <c r="E401" s="242" t="s">
        <v>19</v>
      </c>
      <c r="F401" s="243" t="s">
        <v>541</v>
      </c>
      <c r="G401" s="241"/>
      <c r="H401" s="242" t="s">
        <v>19</v>
      </c>
      <c r="I401" s="244"/>
      <c r="J401" s="241"/>
      <c r="K401" s="241"/>
      <c r="L401" s="245"/>
      <c r="M401" s="246"/>
      <c r="N401" s="247"/>
      <c r="O401" s="247"/>
      <c r="P401" s="247"/>
      <c r="Q401" s="247"/>
      <c r="R401" s="247"/>
      <c r="S401" s="247"/>
      <c r="T401" s="248"/>
      <c r="AT401" s="249" t="s">
        <v>177</v>
      </c>
      <c r="AU401" s="249" t="s">
        <v>82</v>
      </c>
      <c r="AV401" s="13" t="s">
        <v>80</v>
      </c>
      <c r="AW401" s="13" t="s">
        <v>33</v>
      </c>
      <c r="AX401" s="13" t="s">
        <v>72</v>
      </c>
      <c r="AY401" s="249" t="s">
        <v>166</v>
      </c>
    </row>
    <row r="402" s="11" customFormat="1">
      <c r="B402" s="218"/>
      <c r="C402" s="219"/>
      <c r="D402" s="215" t="s">
        <v>177</v>
      </c>
      <c r="E402" s="220" t="s">
        <v>19</v>
      </c>
      <c r="F402" s="221" t="s">
        <v>542</v>
      </c>
      <c r="G402" s="219"/>
      <c r="H402" s="222">
        <v>87.885000000000005</v>
      </c>
      <c r="I402" s="223"/>
      <c r="J402" s="219"/>
      <c r="K402" s="219"/>
      <c r="L402" s="224"/>
      <c r="M402" s="225"/>
      <c r="N402" s="226"/>
      <c r="O402" s="226"/>
      <c r="P402" s="226"/>
      <c r="Q402" s="226"/>
      <c r="R402" s="226"/>
      <c r="S402" s="226"/>
      <c r="T402" s="227"/>
      <c r="AT402" s="228" t="s">
        <v>177</v>
      </c>
      <c r="AU402" s="228" t="s">
        <v>82</v>
      </c>
      <c r="AV402" s="11" t="s">
        <v>82</v>
      </c>
      <c r="AW402" s="11" t="s">
        <v>33</v>
      </c>
      <c r="AX402" s="11" t="s">
        <v>72</v>
      </c>
      <c r="AY402" s="228" t="s">
        <v>166</v>
      </c>
    </row>
    <row r="403" s="11" customFormat="1">
      <c r="B403" s="218"/>
      <c r="C403" s="219"/>
      <c r="D403" s="215" t="s">
        <v>177</v>
      </c>
      <c r="E403" s="220" t="s">
        <v>19</v>
      </c>
      <c r="F403" s="221" t="s">
        <v>543</v>
      </c>
      <c r="G403" s="219"/>
      <c r="H403" s="222">
        <v>-12.6</v>
      </c>
      <c r="I403" s="223"/>
      <c r="J403" s="219"/>
      <c r="K403" s="219"/>
      <c r="L403" s="224"/>
      <c r="M403" s="225"/>
      <c r="N403" s="226"/>
      <c r="O403" s="226"/>
      <c r="P403" s="226"/>
      <c r="Q403" s="226"/>
      <c r="R403" s="226"/>
      <c r="S403" s="226"/>
      <c r="T403" s="227"/>
      <c r="AT403" s="228" t="s">
        <v>177</v>
      </c>
      <c r="AU403" s="228" t="s">
        <v>82</v>
      </c>
      <c r="AV403" s="11" t="s">
        <v>82</v>
      </c>
      <c r="AW403" s="11" t="s">
        <v>33</v>
      </c>
      <c r="AX403" s="11" t="s">
        <v>72</v>
      </c>
      <c r="AY403" s="228" t="s">
        <v>166</v>
      </c>
    </row>
    <row r="404" s="13" customFormat="1">
      <c r="B404" s="240"/>
      <c r="C404" s="241"/>
      <c r="D404" s="215" t="s">
        <v>177</v>
      </c>
      <c r="E404" s="242" t="s">
        <v>19</v>
      </c>
      <c r="F404" s="243" t="s">
        <v>544</v>
      </c>
      <c r="G404" s="241"/>
      <c r="H404" s="242" t="s">
        <v>19</v>
      </c>
      <c r="I404" s="244"/>
      <c r="J404" s="241"/>
      <c r="K404" s="241"/>
      <c r="L404" s="245"/>
      <c r="M404" s="246"/>
      <c r="N404" s="247"/>
      <c r="O404" s="247"/>
      <c r="P404" s="247"/>
      <c r="Q404" s="247"/>
      <c r="R404" s="247"/>
      <c r="S404" s="247"/>
      <c r="T404" s="248"/>
      <c r="AT404" s="249" t="s">
        <v>177</v>
      </c>
      <c r="AU404" s="249" t="s">
        <v>82</v>
      </c>
      <c r="AV404" s="13" t="s">
        <v>80</v>
      </c>
      <c r="AW404" s="13" t="s">
        <v>33</v>
      </c>
      <c r="AX404" s="13" t="s">
        <v>72</v>
      </c>
      <c r="AY404" s="249" t="s">
        <v>166</v>
      </c>
    </row>
    <row r="405" s="12" customFormat="1">
      <c r="B405" s="229"/>
      <c r="C405" s="230"/>
      <c r="D405" s="215" t="s">
        <v>177</v>
      </c>
      <c r="E405" s="231" t="s">
        <v>19</v>
      </c>
      <c r="F405" s="232" t="s">
        <v>179</v>
      </c>
      <c r="G405" s="230"/>
      <c r="H405" s="233">
        <v>131.04000000000002</v>
      </c>
      <c r="I405" s="234"/>
      <c r="J405" s="230"/>
      <c r="K405" s="230"/>
      <c r="L405" s="235"/>
      <c r="M405" s="236"/>
      <c r="N405" s="237"/>
      <c r="O405" s="237"/>
      <c r="P405" s="237"/>
      <c r="Q405" s="237"/>
      <c r="R405" s="237"/>
      <c r="S405" s="237"/>
      <c r="T405" s="238"/>
      <c r="AT405" s="239" t="s">
        <v>177</v>
      </c>
      <c r="AU405" s="239" t="s">
        <v>82</v>
      </c>
      <c r="AV405" s="12" t="s">
        <v>173</v>
      </c>
      <c r="AW405" s="12" t="s">
        <v>33</v>
      </c>
      <c r="AX405" s="12" t="s">
        <v>80</v>
      </c>
      <c r="AY405" s="239" t="s">
        <v>166</v>
      </c>
    </row>
    <row r="406" s="1" customFormat="1" ht="16.5" customHeight="1">
      <c r="B406" s="37"/>
      <c r="C406" s="203" t="s">
        <v>545</v>
      </c>
      <c r="D406" s="203" t="s">
        <v>168</v>
      </c>
      <c r="E406" s="204" t="s">
        <v>546</v>
      </c>
      <c r="F406" s="205" t="s">
        <v>547</v>
      </c>
      <c r="G406" s="206" t="s">
        <v>287</v>
      </c>
      <c r="H406" s="207">
        <v>195.529</v>
      </c>
      <c r="I406" s="208"/>
      <c r="J406" s="209">
        <f>ROUND(I406*H406,2)</f>
        <v>0</v>
      </c>
      <c r="K406" s="205" t="s">
        <v>172</v>
      </c>
      <c r="L406" s="42"/>
      <c r="M406" s="210" t="s">
        <v>19</v>
      </c>
      <c r="N406" s="211" t="s">
        <v>43</v>
      </c>
      <c r="O406" s="78"/>
      <c r="P406" s="212">
        <f>O406*H406</f>
        <v>0</v>
      </c>
      <c r="Q406" s="212">
        <v>0.021000000000000001</v>
      </c>
      <c r="R406" s="212">
        <f>Q406*H406</f>
        <v>4.106109</v>
      </c>
      <c r="S406" s="212">
        <v>0</v>
      </c>
      <c r="T406" s="213">
        <f>S406*H406</f>
        <v>0</v>
      </c>
      <c r="AR406" s="16" t="s">
        <v>173</v>
      </c>
      <c r="AT406" s="16" t="s">
        <v>168</v>
      </c>
      <c r="AU406" s="16" t="s">
        <v>82</v>
      </c>
      <c r="AY406" s="16" t="s">
        <v>166</v>
      </c>
      <c r="BE406" s="214">
        <f>IF(N406="základní",J406,0)</f>
        <v>0</v>
      </c>
      <c r="BF406" s="214">
        <f>IF(N406="snížená",J406,0)</f>
        <v>0</v>
      </c>
      <c r="BG406" s="214">
        <f>IF(N406="zákl. přenesená",J406,0)</f>
        <v>0</v>
      </c>
      <c r="BH406" s="214">
        <f>IF(N406="sníž. přenesená",J406,0)</f>
        <v>0</v>
      </c>
      <c r="BI406" s="214">
        <f>IF(N406="nulová",J406,0)</f>
        <v>0</v>
      </c>
      <c r="BJ406" s="16" t="s">
        <v>80</v>
      </c>
      <c r="BK406" s="214">
        <f>ROUND(I406*H406,2)</f>
        <v>0</v>
      </c>
      <c r="BL406" s="16" t="s">
        <v>173</v>
      </c>
      <c r="BM406" s="16" t="s">
        <v>548</v>
      </c>
    </row>
    <row r="407" s="1" customFormat="1">
      <c r="B407" s="37"/>
      <c r="C407" s="38"/>
      <c r="D407" s="215" t="s">
        <v>175</v>
      </c>
      <c r="E407" s="38"/>
      <c r="F407" s="216" t="s">
        <v>549</v>
      </c>
      <c r="G407" s="38"/>
      <c r="H407" s="38"/>
      <c r="I407" s="129"/>
      <c r="J407" s="38"/>
      <c r="K407" s="38"/>
      <c r="L407" s="42"/>
      <c r="M407" s="217"/>
      <c r="N407" s="78"/>
      <c r="O407" s="78"/>
      <c r="P407" s="78"/>
      <c r="Q407" s="78"/>
      <c r="R407" s="78"/>
      <c r="S407" s="78"/>
      <c r="T407" s="79"/>
      <c r="AT407" s="16" t="s">
        <v>175</v>
      </c>
      <c r="AU407" s="16" t="s">
        <v>82</v>
      </c>
    </row>
    <row r="408" s="11" customFormat="1">
      <c r="B408" s="218"/>
      <c r="C408" s="219"/>
      <c r="D408" s="215" t="s">
        <v>177</v>
      </c>
      <c r="E408" s="220" t="s">
        <v>19</v>
      </c>
      <c r="F408" s="221" t="s">
        <v>550</v>
      </c>
      <c r="G408" s="219"/>
      <c r="H408" s="222">
        <v>195.529</v>
      </c>
      <c r="I408" s="223"/>
      <c r="J408" s="219"/>
      <c r="K408" s="219"/>
      <c r="L408" s="224"/>
      <c r="M408" s="225"/>
      <c r="N408" s="226"/>
      <c r="O408" s="226"/>
      <c r="P408" s="226"/>
      <c r="Q408" s="226"/>
      <c r="R408" s="226"/>
      <c r="S408" s="226"/>
      <c r="T408" s="227"/>
      <c r="AT408" s="228" t="s">
        <v>177</v>
      </c>
      <c r="AU408" s="228" t="s">
        <v>82</v>
      </c>
      <c r="AV408" s="11" t="s">
        <v>82</v>
      </c>
      <c r="AW408" s="11" t="s">
        <v>33</v>
      </c>
      <c r="AX408" s="11" t="s">
        <v>72</v>
      </c>
      <c r="AY408" s="228" t="s">
        <v>166</v>
      </c>
    </row>
    <row r="409" s="13" customFormat="1">
      <c r="B409" s="240"/>
      <c r="C409" s="241"/>
      <c r="D409" s="215" t="s">
        <v>177</v>
      </c>
      <c r="E409" s="242" t="s">
        <v>19</v>
      </c>
      <c r="F409" s="243" t="s">
        <v>551</v>
      </c>
      <c r="G409" s="241"/>
      <c r="H409" s="242" t="s">
        <v>19</v>
      </c>
      <c r="I409" s="244"/>
      <c r="J409" s="241"/>
      <c r="K409" s="241"/>
      <c r="L409" s="245"/>
      <c r="M409" s="246"/>
      <c r="N409" s="247"/>
      <c r="O409" s="247"/>
      <c r="P409" s="247"/>
      <c r="Q409" s="247"/>
      <c r="R409" s="247"/>
      <c r="S409" s="247"/>
      <c r="T409" s="248"/>
      <c r="AT409" s="249" t="s">
        <v>177</v>
      </c>
      <c r="AU409" s="249" t="s">
        <v>82</v>
      </c>
      <c r="AV409" s="13" t="s">
        <v>80</v>
      </c>
      <c r="AW409" s="13" t="s">
        <v>33</v>
      </c>
      <c r="AX409" s="13" t="s">
        <v>72</v>
      </c>
      <c r="AY409" s="249" t="s">
        <v>166</v>
      </c>
    </row>
    <row r="410" s="12" customFormat="1">
      <c r="B410" s="229"/>
      <c r="C410" s="230"/>
      <c r="D410" s="215" t="s">
        <v>177</v>
      </c>
      <c r="E410" s="231" t="s">
        <v>19</v>
      </c>
      <c r="F410" s="232" t="s">
        <v>179</v>
      </c>
      <c r="G410" s="230"/>
      <c r="H410" s="233">
        <v>195.529</v>
      </c>
      <c r="I410" s="234"/>
      <c r="J410" s="230"/>
      <c r="K410" s="230"/>
      <c r="L410" s="235"/>
      <c r="M410" s="236"/>
      <c r="N410" s="237"/>
      <c r="O410" s="237"/>
      <c r="P410" s="237"/>
      <c r="Q410" s="237"/>
      <c r="R410" s="237"/>
      <c r="S410" s="237"/>
      <c r="T410" s="238"/>
      <c r="AT410" s="239" t="s">
        <v>177</v>
      </c>
      <c r="AU410" s="239" t="s">
        <v>82</v>
      </c>
      <c r="AV410" s="12" t="s">
        <v>173</v>
      </c>
      <c r="AW410" s="12" t="s">
        <v>33</v>
      </c>
      <c r="AX410" s="12" t="s">
        <v>80</v>
      </c>
      <c r="AY410" s="239" t="s">
        <v>166</v>
      </c>
    </row>
    <row r="411" s="1" customFormat="1" ht="16.5" customHeight="1">
      <c r="B411" s="37"/>
      <c r="C411" s="203" t="s">
        <v>552</v>
      </c>
      <c r="D411" s="203" t="s">
        <v>168</v>
      </c>
      <c r="E411" s="204" t="s">
        <v>553</v>
      </c>
      <c r="F411" s="205" t="s">
        <v>554</v>
      </c>
      <c r="G411" s="206" t="s">
        <v>287</v>
      </c>
      <c r="H411" s="207">
        <v>75.700000000000003</v>
      </c>
      <c r="I411" s="208"/>
      <c r="J411" s="209">
        <f>ROUND(I411*H411,2)</f>
        <v>0</v>
      </c>
      <c r="K411" s="205" t="s">
        <v>172</v>
      </c>
      <c r="L411" s="42"/>
      <c r="M411" s="210" t="s">
        <v>19</v>
      </c>
      <c r="N411" s="211" t="s">
        <v>43</v>
      </c>
      <c r="O411" s="78"/>
      <c r="P411" s="212">
        <f>O411*H411</f>
        <v>0</v>
      </c>
      <c r="Q411" s="212">
        <v>0</v>
      </c>
      <c r="R411" s="212">
        <f>Q411*H411</f>
        <v>0</v>
      </c>
      <c r="S411" s="212">
        <v>0</v>
      </c>
      <c r="T411" s="213">
        <f>S411*H411</f>
        <v>0</v>
      </c>
      <c r="AR411" s="16" t="s">
        <v>173</v>
      </c>
      <c r="AT411" s="16" t="s">
        <v>168</v>
      </c>
      <c r="AU411" s="16" t="s">
        <v>82</v>
      </c>
      <c r="AY411" s="16" t="s">
        <v>166</v>
      </c>
      <c r="BE411" s="214">
        <f>IF(N411="základní",J411,0)</f>
        <v>0</v>
      </c>
      <c r="BF411" s="214">
        <f>IF(N411="snížená",J411,0)</f>
        <v>0</v>
      </c>
      <c r="BG411" s="214">
        <f>IF(N411="zákl. přenesená",J411,0)</f>
        <v>0</v>
      </c>
      <c r="BH411" s="214">
        <f>IF(N411="sníž. přenesená",J411,0)</f>
        <v>0</v>
      </c>
      <c r="BI411" s="214">
        <f>IF(N411="nulová",J411,0)</f>
        <v>0</v>
      </c>
      <c r="BJ411" s="16" t="s">
        <v>80</v>
      </c>
      <c r="BK411" s="214">
        <f>ROUND(I411*H411,2)</f>
        <v>0</v>
      </c>
      <c r="BL411" s="16" t="s">
        <v>173</v>
      </c>
      <c r="BM411" s="16" t="s">
        <v>555</v>
      </c>
    </row>
    <row r="412" s="1" customFormat="1">
      <c r="B412" s="37"/>
      <c r="C412" s="38"/>
      <c r="D412" s="215" t="s">
        <v>175</v>
      </c>
      <c r="E412" s="38"/>
      <c r="F412" s="216" t="s">
        <v>556</v>
      </c>
      <c r="G412" s="38"/>
      <c r="H412" s="38"/>
      <c r="I412" s="129"/>
      <c r="J412" s="38"/>
      <c r="K412" s="38"/>
      <c r="L412" s="42"/>
      <c r="M412" s="217"/>
      <c r="N412" s="78"/>
      <c r="O412" s="78"/>
      <c r="P412" s="78"/>
      <c r="Q412" s="78"/>
      <c r="R412" s="78"/>
      <c r="S412" s="78"/>
      <c r="T412" s="79"/>
      <c r="AT412" s="16" t="s">
        <v>175</v>
      </c>
      <c r="AU412" s="16" t="s">
        <v>82</v>
      </c>
    </row>
    <row r="413" s="13" customFormat="1">
      <c r="B413" s="240"/>
      <c r="C413" s="241"/>
      <c r="D413" s="215" t="s">
        <v>177</v>
      </c>
      <c r="E413" s="242" t="s">
        <v>19</v>
      </c>
      <c r="F413" s="243" t="s">
        <v>557</v>
      </c>
      <c r="G413" s="241"/>
      <c r="H413" s="242" t="s">
        <v>19</v>
      </c>
      <c r="I413" s="244"/>
      <c r="J413" s="241"/>
      <c r="K413" s="241"/>
      <c r="L413" s="245"/>
      <c r="M413" s="246"/>
      <c r="N413" s="247"/>
      <c r="O413" s="247"/>
      <c r="P413" s="247"/>
      <c r="Q413" s="247"/>
      <c r="R413" s="247"/>
      <c r="S413" s="247"/>
      <c r="T413" s="248"/>
      <c r="AT413" s="249" t="s">
        <v>177</v>
      </c>
      <c r="AU413" s="249" t="s">
        <v>82</v>
      </c>
      <c r="AV413" s="13" t="s">
        <v>80</v>
      </c>
      <c r="AW413" s="13" t="s">
        <v>33</v>
      </c>
      <c r="AX413" s="13" t="s">
        <v>72</v>
      </c>
      <c r="AY413" s="249" t="s">
        <v>166</v>
      </c>
    </row>
    <row r="414" s="11" customFormat="1">
      <c r="B414" s="218"/>
      <c r="C414" s="219"/>
      <c r="D414" s="215" t="s">
        <v>177</v>
      </c>
      <c r="E414" s="220" t="s">
        <v>19</v>
      </c>
      <c r="F414" s="221" t="s">
        <v>558</v>
      </c>
      <c r="G414" s="219"/>
      <c r="H414" s="222">
        <v>42</v>
      </c>
      <c r="I414" s="223"/>
      <c r="J414" s="219"/>
      <c r="K414" s="219"/>
      <c r="L414" s="224"/>
      <c r="M414" s="225"/>
      <c r="N414" s="226"/>
      <c r="O414" s="226"/>
      <c r="P414" s="226"/>
      <c r="Q414" s="226"/>
      <c r="R414" s="226"/>
      <c r="S414" s="226"/>
      <c r="T414" s="227"/>
      <c r="AT414" s="228" t="s">
        <v>177</v>
      </c>
      <c r="AU414" s="228" t="s">
        <v>82</v>
      </c>
      <c r="AV414" s="11" t="s">
        <v>82</v>
      </c>
      <c r="AW414" s="11" t="s">
        <v>33</v>
      </c>
      <c r="AX414" s="11" t="s">
        <v>72</v>
      </c>
      <c r="AY414" s="228" t="s">
        <v>166</v>
      </c>
    </row>
    <row r="415" s="11" customFormat="1">
      <c r="B415" s="218"/>
      <c r="C415" s="219"/>
      <c r="D415" s="215" t="s">
        <v>177</v>
      </c>
      <c r="E415" s="220" t="s">
        <v>19</v>
      </c>
      <c r="F415" s="221" t="s">
        <v>559</v>
      </c>
      <c r="G415" s="219"/>
      <c r="H415" s="222">
        <v>20.16</v>
      </c>
      <c r="I415" s="223"/>
      <c r="J415" s="219"/>
      <c r="K415" s="219"/>
      <c r="L415" s="224"/>
      <c r="M415" s="225"/>
      <c r="N415" s="226"/>
      <c r="O415" s="226"/>
      <c r="P415" s="226"/>
      <c r="Q415" s="226"/>
      <c r="R415" s="226"/>
      <c r="S415" s="226"/>
      <c r="T415" s="227"/>
      <c r="AT415" s="228" t="s">
        <v>177</v>
      </c>
      <c r="AU415" s="228" t="s">
        <v>82</v>
      </c>
      <c r="AV415" s="11" t="s">
        <v>82</v>
      </c>
      <c r="AW415" s="11" t="s">
        <v>33</v>
      </c>
      <c r="AX415" s="11" t="s">
        <v>72</v>
      </c>
      <c r="AY415" s="228" t="s">
        <v>166</v>
      </c>
    </row>
    <row r="416" s="11" customFormat="1">
      <c r="B416" s="218"/>
      <c r="C416" s="219"/>
      <c r="D416" s="215" t="s">
        <v>177</v>
      </c>
      <c r="E416" s="220" t="s">
        <v>19</v>
      </c>
      <c r="F416" s="221" t="s">
        <v>560</v>
      </c>
      <c r="G416" s="219"/>
      <c r="H416" s="222">
        <v>4.9000000000000004</v>
      </c>
      <c r="I416" s="223"/>
      <c r="J416" s="219"/>
      <c r="K416" s="219"/>
      <c r="L416" s="224"/>
      <c r="M416" s="225"/>
      <c r="N416" s="226"/>
      <c r="O416" s="226"/>
      <c r="P416" s="226"/>
      <c r="Q416" s="226"/>
      <c r="R416" s="226"/>
      <c r="S416" s="226"/>
      <c r="T416" s="227"/>
      <c r="AT416" s="228" t="s">
        <v>177</v>
      </c>
      <c r="AU416" s="228" t="s">
        <v>82</v>
      </c>
      <c r="AV416" s="11" t="s">
        <v>82</v>
      </c>
      <c r="AW416" s="11" t="s">
        <v>33</v>
      </c>
      <c r="AX416" s="11" t="s">
        <v>72</v>
      </c>
      <c r="AY416" s="228" t="s">
        <v>166</v>
      </c>
    </row>
    <row r="417" s="11" customFormat="1">
      <c r="B417" s="218"/>
      <c r="C417" s="219"/>
      <c r="D417" s="215" t="s">
        <v>177</v>
      </c>
      <c r="E417" s="220" t="s">
        <v>19</v>
      </c>
      <c r="F417" s="221" t="s">
        <v>561</v>
      </c>
      <c r="G417" s="219"/>
      <c r="H417" s="222">
        <v>2.4500000000000002</v>
      </c>
      <c r="I417" s="223"/>
      <c r="J417" s="219"/>
      <c r="K417" s="219"/>
      <c r="L417" s="224"/>
      <c r="M417" s="225"/>
      <c r="N417" s="226"/>
      <c r="O417" s="226"/>
      <c r="P417" s="226"/>
      <c r="Q417" s="226"/>
      <c r="R417" s="226"/>
      <c r="S417" s="226"/>
      <c r="T417" s="227"/>
      <c r="AT417" s="228" t="s">
        <v>177</v>
      </c>
      <c r="AU417" s="228" t="s">
        <v>82</v>
      </c>
      <c r="AV417" s="11" t="s">
        <v>82</v>
      </c>
      <c r="AW417" s="11" t="s">
        <v>33</v>
      </c>
      <c r="AX417" s="11" t="s">
        <v>72</v>
      </c>
      <c r="AY417" s="228" t="s">
        <v>166</v>
      </c>
    </row>
    <row r="418" s="11" customFormat="1">
      <c r="B418" s="218"/>
      <c r="C418" s="219"/>
      <c r="D418" s="215" t="s">
        <v>177</v>
      </c>
      <c r="E418" s="220" t="s">
        <v>19</v>
      </c>
      <c r="F418" s="221" t="s">
        <v>562</v>
      </c>
      <c r="G418" s="219"/>
      <c r="H418" s="222">
        <v>1.75</v>
      </c>
      <c r="I418" s="223"/>
      <c r="J418" s="219"/>
      <c r="K418" s="219"/>
      <c r="L418" s="224"/>
      <c r="M418" s="225"/>
      <c r="N418" s="226"/>
      <c r="O418" s="226"/>
      <c r="P418" s="226"/>
      <c r="Q418" s="226"/>
      <c r="R418" s="226"/>
      <c r="S418" s="226"/>
      <c r="T418" s="227"/>
      <c r="AT418" s="228" t="s">
        <v>177</v>
      </c>
      <c r="AU418" s="228" t="s">
        <v>82</v>
      </c>
      <c r="AV418" s="11" t="s">
        <v>82</v>
      </c>
      <c r="AW418" s="11" t="s">
        <v>33</v>
      </c>
      <c r="AX418" s="11" t="s">
        <v>72</v>
      </c>
      <c r="AY418" s="228" t="s">
        <v>166</v>
      </c>
    </row>
    <row r="419" s="11" customFormat="1">
      <c r="B419" s="218"/>
      <c r="C419" s="219"/>
      <c r="D419" s="215" t="s">
        <v>177</v>
      </c>
      <c r="E419" s="220" t="s">
        <v>19</v>
      </c>
      <c r="F419" s="221" t="s">
        <v>563</v>
      </c>
      <c r="G419" s="219"/>
      <c r="H419" s="222">
        <v>0.83999999999999997</v>
      </c>
      <c r="I419" s="223"/>
      <c r="J419" s="219"/>
      <c r="K419" s="219"/>
      <c r="L419" s="224"/>
      <c r="M419" s="225"/>
      <c r="N419" s="226"/>
      <c r="O419" s="226"/>
      <c r="P419" s="226"/>
      <c r="Q419" s="226"/>
      <c r="R419" s="226"/>
      <c r="S419" s="226"/>
      <c r="T419" s="227"/>
      <c r="AT419" s="228" t="s">
        <v>177</v>
      </c>
      <c r="AU419" s="228" t="s">
        <v>82</v>
      </c>
      <c r="AV419" s="11" t="s">
        <v>82</v>
      </c>
      <c r="AW419" s="11" t="s">
        <v>33</v>
      </c>
      <c r="AX419" s="11" t="s">
        <v>72</v>
      </c>
      <c r="AY419" s="228" t="s">
        <v>166</v>
      </c>
    </row>
    <row r="420" s="11" customFormat="1">
      <c r="B420" s="218"/>
      <c r="C420" s="219"/>
      <c r="D420" s="215" t="s">
        <v>177</v>
      </c>
      <c r="E420" s="220" t="s">
        <v>19</v>
      </c>
      <c r="F420" s="221" t="s">
        <v>564</v>
      </c>
      <c r="G420" s="219"/>
      <c r="H420" s="222">
        <v>3.6000000000000001</v>
      </c>
      <c r="I420" s="223"/>
      <c r="J420" s="219"/>
      <c r="K420" s="219"/>
      <c r="L420" s="224"/>
      <c r="M420" s="225"/>
      <c r="N420" s="226"/>
      <c r="O420" s="226"/>
      <c r="P420" s="226"/>
      <c r="Q420" s="226"/>
      <c r="R420" s="226"/>
      <c r="S420" s="226"/>
      <c r="T420" s="227"/>
      <c r="AT420" s="228" t="s">
        <v>177</v>
      </c>
      <c r="AU420" s="228" t="s">
        <v>82</v>
      </c>
      <c r="AV420" s="11" t="s">
        <v>82</v>
      </c>
      <c r="AW420" s="11" t="s">
        <v>33</v>
      </c>
      <c r="AX420" s="11" t="s">
        <v>72</v>
      </c>
      <c r="AY420" s="228" t="s">
        <v>166</v>
      </c>
    </row>
    <row r="421" s="12" customFormat="1">
      <c r="B421" s="229"/>
      <c r="C421" s="230"/>
      <c r="D421" s="215" t="s">
        <v>177</v>
      </c>
      <c r="E421" s="231" t="s">
        <v>19</v>
      </c>
      <c r="F421" s="232" t="s">
        <v>179</v>
      </c>
      <c r="G421" s="230"/>
      <c r="H421" s="233">
        <v>75.700000000000003</v>
      </c>
      <c r="I421" s="234"/>
      <c r="J421" s="230"/>
      <c r="K421" s="230"/>
      <c r="L421" s="235"/>
      <c r="M421" s="236"/>
      <c r="N421" s="237"/>
      <c r="O421" s="237"/>
      <c r="P421" s="237"/>
      <c r="Q421" s="237"/>
      <c r="R421" s="237"/>
      <c r="S421" s="237"/>
      <c r="T421" s="238"/>
      <c r="AT421" s="239" t="s">
        <v>177</v>
      </c>
      <c r="AU421" s="239" t="s">
        <v>82</v>
      </c>
      <c r="AV421" s="12" t="s">
        <v>173</v>
      </c>
      <c r="AW421" s="12" t="s">
        <v>33</v>
      </c>
      <c r="AX421" s="12" t="s">
        <v>80</v>
      </c>
      <c r="AY421" s="239" t="s">
        <v>166</v>
      </c>
    </row>
    <row r="422" s="1" customFormat="1" ht="16.5" customHeight="1">
      <c r="B422" s="37"/>
      <c r="C422" s="203" t="s">
        <v>565</v>
      </c>
      <c r="D422" s="203" t="s">
        <v>168</v>
      </c>
      <c r="E422" s="204" t="s">
        <v>566</v>
      </c>
      <c r="F422" s="205" t="s">
        <v>567</v>
      </c>
      <c r="G422" s="206" t="s">
        <v>287</v>
      </c>
      <c r="H422" s="207">
        <v>37.673999999999999</v>
      </c>
      <c r="I422" s="208"/>
      <c r="J422" s="209">
        <f>ROUND(I422*H422,2)</f>
        <v>0</v>
      </c>
      <c r="K422" s="205" t="s">
        <v>172</v>
      </c>
      <c r="L422" s="42"/>
      <c r="M422" s="210" t="s">
        <v>19</v>
      </c>
      <c r="N422" s="211" t="s">
        <v>43</v>
      </c>
      <c r="O422" s="78"/>
      <c r="P422" s="212">
        <f>O422*H422</f>
        <v>0</v>
      </c>
      <c r="Q422" s="212">
        <v>0.0043800000000000002</v>
      </c>
      <c r="R422" s="212">
        <f>Q422*H422</f>
        <v>0.16501212000000001</v>
      </c>
      <c r="S422" s="212">
        <v>0</v>
      </c>
      <c r="T422" s="213">
        <f>S422*H422</f>
        <v>0</v>
      </c>
      <c r="AR422" s="16" t="s">
        <v>173</v>
      </c>
      <c r="AT422" s="16" t="s">
        <v>168</v>
      </c>
      <c r="AU422" s="16" t="s">
        <v>82</v>
      </c>
      <c r="AY422" s="16" t="s">
        <v>166</v>
      </c>
      <c r="BE422" s="214">
        <f>IF(N422="základní",J422,0)</f>
        <v>0</v>
      </c>
      <c r="BF422" s="214">
        <f>IF(N422="snížená",J422,0)</f>
        <v>0</v>
      </c>
      <c r="BG422" s="214">
        <f>IF(N422="zákl. přenesená",J422,0)</f>
        <v>0</v>
      </c>
      <c r="BH422" s="214">
        <f>IF(N422="sníž. přenesená",J422,0)</f>
        <v>0</v>
      </c>
      <c r="BI422" s="214">
        <f>IF(N422="nulová",J422,0)</f>
        <v>0</v>
      </c>
      <c r="BJ422" s="16" t="s">
        <v>80</v>
      </c>
      <c r="BK422" s="214">
        <f>ROUND(I422*H422,2)</f>
        <v>0</v>
      </c>
      <c r="BL422" s="16" t="s">
        <v>173</v>
      </c>
      <c r="BM422" s="16" t="s">
        <v>568</v>
      </c>
    </row>
    <row r="423" s="1" customFormat="1">
      <c r="B423" s="37"/>
      <c r="C423" s="38"/>
      <c r="D423" s="215" t="s">
        <v>175</v>
      </c>
      <c r="E423" s="38"/>
      <c r="F423" s="216" t="s">
        <v>569</v>
      </c>
      <c r="G423" s="38"/>
      <c r="H423" s="38"/>
      <c r="I423" s="129"/>
      <c r="J423" s="38"/>
      <c r="K423" s="38"/>
      <c r="L423" s="42"/>
      <c r="M423" s="217"/>
      <c r="N423" s="78"/>
      <c r="O423" s="78"/>
      <c r="P423" s="78"/>
      <c r="Q423" s="78"/>
      <c r="R423" s="78"/>
      <c r="S423" s="78"/>
      <c r="T423" s="79"/>
      <c r="AT423" s="16" t="s">
        <v>175</v>
      </c>
      <c r="AU423" s="16" t="s">
        <v>82</v>
      </c>
    </row>
    <row r="424" s="11" customFormat="1">
      <c r="B424" s="218"/>
      <c r="C424" s="219"/>
      <c r="D424" s="215" t="s">
        <v>177</v>
      </c>
      <c r="E424" s="220" t="s">
        <v>19</v>
      </c>
      <c r="F424" s="221" t="s">
        <v>570</v>
      </c>
      <c r="G424" s="219"/>
      <c r="H424" s="222">
        <v>37.673999999999999</v>
      </c>
      <c r="I424" s="223"/>
      <c r="J424" s="219"/>
      <c r="K424" s="219"/>
      <c r="L424" s="224"/>
      <c r="M424" s="225"/>
      <c r="N424" s="226"/>
      <c r="O424" s="226"/>
      <c r="P424" s="226"/>
      <c r="Q424" s="226"/>
      <c r="R424" s="226"/>
      <c r="S424" s="226"/>
      <c r="T424" s="227"/>
      <c r="AT424" s="228" t="s">
        <v>177</v>
      </c>
      <c r="AU424" s="228" t="s">
        <v>82</v>
      </c>
      <c r="AV424" s="11" t="s">
        <v>82</v>
      </c>
      <c r="AW424" s="11" t="s">
        <v>33</v>
      </c>
      <c r="AX424" s="11" t="s">
        <v>72</v>
      </c>
      <c r="AY424" s="228" t="s">
        <v>166</v>
      </c>
    </row>
    <row r="425" s="12" customFormat="1">
      <c r="B425" s="229"/>
      <c r="C425" s="230"/>
      <c r="D425" s="215" t="s">
        <v>177</v>
      </c>
      <c r="E425" s="231" t="s">
        <v>19</v>
      </c>
      <c r="F425" s="232" t="s">
        <v>179</v>
      </c>
      <c r="G425" s="230"/>
      <c r="H425" s="233">
        <v>37.673999999999999</v>
      </c>
      <c r="I425" s="234"/>
      <c r="J425" s="230"/>
      <c r="K425" s="230"/>
      <c r="L425" s="235"/>
      <c r="M425" s="236"/>
      <c r="N425" s="237"/>
      <c r="O425" s="237"/>
      <c r="P425" s="237"/>
      <c r="Q425" s="237"/>
      <c r="R425" s="237"/>
      <c r="S425" s="237"/>
      <c r="T425" s="238"/>
      <c r="AT425" s="239" t="s">
        <v>177</v>
      </c>
      <c r="AU425" s="239" t="s">
        <v>82</v>
      </c>
      <c r="AV425" s="12" t="s">
        <v>173</v>
      </c>
      <c r="AW425" s="12" t="s">
        <v>33</v>
      </c>
      <c r="AX425" s="12" t="s">
        <v>80</v>
      </c>
      <c r="AY425" s="239" t="s">
        <v>166</v>
      </c>
    </row>
    <row r="426" s="1" customFormat="1" ht="16.5" customHeight="1">
      <c r="B426" s="37"/>
      <c r="C426" s="203" t="s">
        <v>571</v>
      </c>
      <c r="D426" s="203" t="s">
        <v>168</v>
      </c>
      <c r="E426" s="204" t="s">
        <v>572</v>
      </c>
      <c r="F426" s="205" t="s">
        <v>573</v>
      </c>
      <c r="G426" s="206" t="s">
        <v>287</v>
      </c>
      <c r="H426" s="207">
        <v>1.984</v>
      </c>
      <c r="I426" s="208"/>
      <c r="J426" s="209">
        <f>ROUND(I426*H426,2)</f>
        <v>0</v>
      </c>
      <c r="K426" s="205" t="s">
        <v>172</v>
      </c>
      <c r="L426" s="42"/>
      <c r="M426" s="210" t="s">
        <v>19</v>
      </c>
      <c r="N426" s="211" t="s">
        <v>43</v>
      </c>
      <c r="O426" s="78"/>
      <c r="P426" s="212">
        <f>O426*H426</f>
        <v>0</v>
      </c>
      <c r="Q426" s="212">
        <v>0.00628</v>
      </c>
      <c r="R426" s="212">
        <f>Q426*H426</f>
        <v>0.01245952</v>
      </c>
      <c r="S426" s="212">
        <v>0</v>
      </c>
      <c r="T426" s="213">
        <f>S426*H426</f>
        <v>0</v>
      </c>
      <c r="AR426" s="16" t="s">
        <v>173</v>
      </c>
      <c r="AT426" s="16" t="s">
        <v>168</v>
      </c>
      <c r="AU426" s="16" t="s">
        <v>82</v>
      </c>
      <c r="AY426" s="16" t="s">
        <v>166</v>
      </c>
      <c r="BE426" s="214">
        <f>IF(N426="základní",J426,0)</f>
        <v>0</v>
      </c>
      <c r="BF426" s="214">
        <f>IF(N426="snížená",J426,0)</f>
        <v>0</v>
      </c>
      <c r="BG426" s="214">
        <f>IF(N426="zákl. přenesená",J426,0)</f>
        <v>0</v>
      </c>
      <c r="BH426" s="214">
        <f>IF(N426="sníž. přenesená",J426,0)</f>
        <v>0</v>
      </c>
      <c r="BI426" s="214">
        <f>IF(N426="nulová",J426,0)</f>
        <v>0</v>
      </c>
      <c r="BJ426" s="16" t="s">
        <v>80</v>
      </c>
      <c r="BK426" s="214">
        <f>ROUND(I426*H426,2)</f>
        <v>0</v>
      </c>
      <c r="BL426" s="16" t="s">
        <v>173</v>
      </c>
      <c r="BM426" s="16" t="s">
        <v>574</v>
      </c>
    </row>
    <row r="427" s="11" customFormat="1">
      <c r="B427" s="218"/>
      <c r="C427" s="219"/>
      <c r="D427" s="215" t="s">
        <v>177</v>
      </c>
      <c r="E427" s="220" t="s">
        <v>19</v>
      </c>
      <c r="F427" s="221" t="s">
        <v>575</v>
      </c>
      <c r="G427" s="219"/>
      <c r="H427" s="222">
        <v>1.984</v>
      </c>
      <c r="I427" s="223"/>
      <c r="J427" s="219"/>
      <c r="K427" s="219"/>
      <c r="L427" s="224"/>
      <c r="M427" s="225"/>
      <c r="N427" s="226"/>
      <c r="O427" s="226"/>
      <c r="P427" s="226"/>
      <c r="Q427" s="226"/>
      <c r="R427" s="226"/>
      <c r="S427" s="226"/>
      <c r="T427" s="227"/>
      <c r="AT427" s="228" t="s">
        <v>177</v>
      </c>
      <c r="AU427" s="228" t="s">
        <v>82</v>
      </c>
      <c r="AV427" s="11" t="s">
        <v>82</v>
      </c>
      <c r="AW427" s="11" t="s">
        <v>33</v>
      </c>
      <c r="AX427" s="11" t="s">
        <v>72</v>
      </c>
      <c r="AY427" s="228" t="s">
        <v>166</v>
      </c>
    </row>
    <row r="428" s="12" customFormat="1">
      <c r="B428" s="229"/>
      <c r="C428" s="230"/>
      <c r="D428" s="215" t="s">
        <v>177</v>
      </c>
      <c r="E428" s="231" t="s">
        <v>19</v>
      </c>
      <c r="F428" s="232" t="s">
        <v>179</v>
      </c>
      <c r="G428" s="230"/>
      <c r="H428" s="233">
        <v>1.984</v>
      </c>
      <c r="I428" s="234"/>
      <c r="J428" s="230"/>
      <c r="K428" s="230"/>
      <c r="L428" s="235"/>
      <c r="M428" s="236"/>
      <c r="N428" s="237"/>
      <c r="O428" s="237"/>
      <c r="P428" s="237"/>
      <c r="Q428" s="237"/>
      <c r="R428" s="237"/>
      <c r="S428" s="237"/>
      <c r="T428" s="238"/>
      <c r="AT428" s="239" t="s">
        <v>177</v>
      </c>
      <c r="AU428" s="239" t="s">
        <v>82</v>
      </c>
      <c r="AV428" s="12" t="s">
        <v>173</v>
      </c>
      <c r="AW428" s="12" t="s">
        <v>33</v>
      </c>
      <c r="AX428" s="12" t="s">
        <v>80</v>
      </c>
      <c r="AY428" s="239" t="s">
        <v>166</v>
      </c>
    </row>
    <row r="429" s="1" customFormat="1" ht="16.5" customHeight="1">
      <c r="B429" s="37"/>
      <c r="C429" s="203" t="s">
        <v>576</v>
      </c>
      <c r="D429" s="203" t="s">
        <v>168</v>
      </c>
      <c r="E429" s="204" t="s">
        <v>577</v>
      </c>
      <c r="F429" s="205" t="s">
        <v>578</v>
      </c>
      <c r="G429" s="206" t="s">
        <v>287</v>
      </c>
      <c r="H429" s="207">
        <v>35.689999999999998</v>
      </c>
      <c r="I429" s="208"/>
      <c r="J429" s="209">
        <f>ROUND(I429*H429,2)</f>
        <v>0</v>
      </c>
      <c r="K429" s="205" t="s">
        <v>172</v>
      </c>
      <c r="L429" s="42"/>
      <c r="M429" s="210" t="s">
        <v>19</v>
      </c>
      <c r="N429" s="211" t="s">
        <v>43</v>
      </c>
      <c r="O429" s="78"/>
      <c r="P429" s="212">
        <f>O429*H429</f>
        <v>0</v>
      </c>
      <c r="Q429" s="212">
        <v>0.00348</v>
      </c>
      <c r="R429" s="212">
        <f>Q429*H429</f>
        <v>0.1242012</v>
      </c>
      <c r="S429" s="212">
        <v>0</v>
      </c>
      <c r="T429" s="213">
        <f>S429*H429</f>
        <v>0</v>
      </c>
      <c r="AR429" s="16" t="s">
        <v>173</v>
      </c>
      <c r="AT429" s="16" t="s">
        <v>168</v>
      </c>
      <c r="AU429" s="16" t="s">
        <v>82</v>
      </c>
      <c r="AY429" s="16" t="s">
        <v>166</v>
      </c>
      <c r="BE429" s="214">
        <f>IF(N429="základní",J429,0)</f>
        <v>0</v>
      </c>
      <c r="BF429" s="214">
        <f>IF(N429="snížená",J429,0)</f>
        <v>0</v>
      </c>
      <c r="BG429" s="214">
        <f>IF(N429="zákl. přenesená",J429,0)</f>
        <v>0</v>
      </c>
      <c r="BH429" s="214">
        <f>IF(N429="sníž. přenesená",J429,0)</f>
        <v>0</v>
      </c>
      <c r="BI429" s="214">
        <f>IF(N429="nulová",J429,0)</f>
        <v>0</v>
      </c>
      <c r="BJ429" s="16" t="s">
        <v>80</v>
      </c>
      <c r="BK429" s="214">
        <f>ROUND(I429*H429,2)</f>
        <v>0</v>
      </c>
      <c r="BL429" s="16" t="s">
        <v>173</v>
      </c>
      <c r="BM429" s="16" t="s">
        <v>579</v>
      </c>
    </row>
    <row r="430" s="11" customFormat="1">
      <c r="B430" s="218"/>
      <c r="C430" s="219"/>
      <c r="D430" s="215" t="s">
        <v>177</v>
      </c>
      <c r="E430" s="220" t="s">
        <v>19</v>
      </c>
      <c r="F430" s="221" t="s">
        <v>580</v>
      </c>
      <c r="G430" s="219"/>
      <c r="H430" s="222">
        <v>23.513999999999999</v>
      </c>
      <c r="I430" s="223"/>
      <c r="J430" s="219"/>
      <c r="K430" s="219"/>
      <c r="L430" s="224"/>
      <c r="M430" s="225"/>
      <c r="N430" s="226"/>
      <c r="O430" s="226"/>
      <c r="P430" s="226"/>
      <c r="Q430" s="226"/>
      <c r="R430" s="226"/>
      <c r="S430" s="226"/>
      <c r="T430" s="227"/>
      <c r="AT430" s="228" t="s">
        <v>177</v>
      </c>
      <c r="AU430" s="228" t="s">
        <v>82</v>
      </c>
      <c r="AV430" s="11" t="s">
        <v>82</v>
      </c>
      <c r="AW430" s="11" t="s">
        <v>33</v>
      </c>
      <c r="AX430" s="11" t="s">
        <v>72</v>
      </c>
      <c r="AY430" s="228" t="s">
        <v>166</v>
      </c>
    </row>
    <row r="431" s="11" customFormat="1">
      <c r="B431" s="218"/>
      <c r="C431" s="219"/>
      <c r="D431" s="215" t="s">
        <v>177</v>
      </c>
      <c r="E431" s="220" t="s">
        <v>19</v>
      </c>
      <c r="F431" s="221" t="s">
        <v>581</v>
      </c>
      <c r="G431" s="219"/>
      <c r="H431" s="222">
        <v>5.9850000000000003</v>
      </c>
      <c r="I431" s="223"/>
      <c r="J431" s="219"/>
      <c r="K431" s="219"/>
      <c r="L431" s="224"/>
      <c r="M431" s="225"/>
      <c r="N431" s="226"/>
      <c r="O431" s="226"/>
      <c r="P431" s="226"/>
      <c r="Q431" s="226"/>
      <c r="R431" s="226"/>
      <c r="S431" s="226"/>
      <c r="T431" s="227"/>
      <c r="AT431" s="228" t="s">
        <v>177</v>
      </c>
      <c r="AU431" s="228" t="s">
        <v>82</v>
      </c>
      <c r="AV431" s="11" t="s">
        <v>82</v>
      </c>
      <c r="AW431" s="11" t="s">
        <v>33</v>
      </c>
      <c r="AX431" s="11" t="s">
        <v>72</v>
      </c>
      <c r="AY431" s="228" t="s">
        <v>166</v>
      </c>
    </row>
    <row r="432" s="11" customFormat="1">
      <c r="B432" s="218"/>
      <c r="C432" s="219"/>
      <c r="D432" s="215" t="s">
        <v>177</v>
      </c>
      <c r="E432" s="220" t="s">
        <v>19</v>
      </c>
      <c r="F432" s="221" t="s">
        <v>582</v>
      </c>
      <c r="G432" s="219"/>
      <c r="H432" s="222">
        <v>3.5699999999999998</v>
      </c>
      <c r="I432" s="223"/>
      <c r="J432" s="219"/>
      <c r="K432" s="219"/>
      <c r="L432" s="224"/>
      <c r="M432" s="225"/>
      <c r="N432" s="226"/>
      <c r="O432" s="226"/>
      <c r="P432" s="226"/>
      <c r="Q432" s="226"/>
      <c r="R432" s="226"/>
      <c r="S432" s="226"/>
      <c r="T432" s="227"/>
      <c r="AT432" s="228" t="s">
        <v>177</v>
      </c>
      <c r="AU432" s="228" t="s">
        <v>82</v>
      </c>
      <c r="AV432" s="11" t="s">
        <v>82</v>
      </c>
      <c r="AW432" s="11" t="s">
        <v>33</v>
      </c>
      <c r="AX432" s="11" t="s">
        <v>72</v>
      </c>
      <c r="AY432" s="228" t="s">
        <v>166</v>
      </c>
    </row>
    <row r="433" s="11" customFormat="1">
      <c r="B433" s="218"/>
      <c r="C433" s="219"/>
      <c r="D433" s="215" t="s">
        <v>177</v>
      </c>
      <c r="E433" s="220" t="s">
        <v>19</v>
      </c>
      <c r="F433" s="221" t="s">
        <v>583</v>
      </c>
      <c r="G433" s="219"/>
      <c r="H433" s="222">
        <v>5.641</v>
      </c>
      <c r="I433" s="223"/>
      <c r="J433" s="219"/>
      <c r="K433" s="219"/>
      <c r="L433" s="224"/>
      <c r="M433" s="225"/>
      <c r="N433" s="226"/>
      <c r="O433" s="226"/>
      <c r="P433" s="226"/>
      <c r="Q433" s="226"/>
      <c r="R433" s="226"/>
      <c r="S433" s="226"/>
      <c r="T433" s="227"/>
      <c r="AT433" s="228" t="s">
        <v>177</v>
      </c>
      <c r="AU433" s="228" t="s">
        <v>82</v>
      </c>
      <c r="AV433" s="11" t="s">
        <v>82</v>
      </c>
      <c r="AW433" s="11" t="s">
        <v>33</v>
      </c>
      <c r="AX433" s="11" t="s">
        <v>72</v>
      </c>
      <c r="AY433" s="228" t="s">
        <v>166</v>
      </c>
    </row>
    <row r="434" s="11" customFormat="1">
      <c r="B434" s="218"/>
      <c r="C434" s="219"/>
      <c r="D434" s="215" t="s">
        <v>177</v>
      </c>
      <c r="E434" s="220" t="s">
        <v>19</v>
      </c>
      <c r="F434" s="221" t="s">
        <v>584</v>
      </c>
      <c r="G434" s="219"/>
      <c r="H434" s="222">
        <v>-5.4400000000000004</v>
      </c>
      <c r="I434" s="223"/>
      <c r="J434" s="219"/>
      <c r="K434" s="219"/>
      <c r="L434" s="224"/>
      <c r="M434" s="225"/>
      <c r="N434" s="226"/>
      <c r="O434" s="226"/>
      <c r="P434" s="226"/>
      <c r="Q434" s="226"/>
      <c r="R434" s="226"/>
      <c r="S434" s="226"/>
      <c r="T434" s="227"/>
      <c r="AT434" s="228" t="s">
        <v>177</v>
      </c>
      <c r="AU434" s="228" t="s">
        <v>82</v>
      </c>
      <c r="AV434" s="11" t="s">
        <v>82</v>
      </c>
      <c r="AW434" s="11" t="s">
        <v>33</v>
      </c>
      <c r="AX434" s="11" t="s">
        <v>72</v>
      </c>
      <c r="AY434" s="228" t="s">
        <v>166</v>
      </c>
    </row>
    <row r="435" s="13" customFormat="1">
      <c r="B435" s="240"/>
      <c r="C435" s="241"/>
      <c r="D435" s="215" t="s">
        <v>177</v>
      </c>
      <c r="E435" s="242" t="s">
        <v>19</v>
      </c>
      <c r="F435" s="243" t="s">
        <v>585</v>
      </c>
      <c r="G435" s="241"/>
      <c r="H435" s="242" t="s">
        <v>19</v>
      </c>
      <c r="I435" s="244"/>
      <c r="J435" s="241"/>
      <c r="K435" s="241"/>
      <c r="L435" s="245"/>
      <c r="M435" s="246"/>
      <c r="N435" s="247"/>
      <c r="O435" s="247"/>
      <c r="P435" s="247"/>
      <c r="Q435" s="247"/>
      <c r="R435" s="247"/>
      <c r="S435" s="247"/>
      <c r="T435" s="248"/>
      <c r="AT435" s="249" t="s">
        <v>177</v>
      </c>
      <c r="AU435" s="249" t="s">
        <v>82</v>
      </c>
      <c r="AV435" s="13" t="s">
        <v>80</v>
      </c>
      <c r="AW435" s="13" t="s">
        <v>33</v>
      </c>
      <c r="AX435" s="13" t="s">
        <v>72</v>
      </c>
      <c r="AY435" s="249" t="s">
        <v>166</v>
      </c>
    </row>
    <row r="436" s="11" customFormat="1">
      <c r="B436" s="218"/>
      <c r="C436" s="219"/>
      <c r="D436" s="215" t="s">
        <v>177</v>
      </c>
      <c r="E436" s="220" t="s">
        <v>19</v>
      </c>
      <c r="F436" s="221" t="s">
        <v>586</v>
      </c>
      <c r="G436" s="219"/>
      <c r="H436" s="222">
        <v>2.0299999999999998</v>
      </c>
      <c r="I436" s="223"/>
      <c r="J436" s="219"/>
      <c r="K436" s="219"/>
      <c r="L436" s="224"/>
      <c r="M436" s="225"/>
      <c r="N436" s="226"/>
      <c r="O436" s="226"/>
      <c r="P436" s="226"/>
      <c r="Q436" s="226"/>
      <c r="R436" s="226"/>
      <c r="S436" s="226"/>
      <c r="T436" s="227"/>
      <c r="AT436" s="228" t="s">
        <v>177</v>
      </c>
      <c r="AU436" s="228" t="s">
        <v>82</v>
      </c>
      <c r="AV436" s="11" t="s">
        <v>82</v>
      </c>
      <c r="AW436" s="11" t="s">
        <v>33</v>
      </c>
      <c r="AX436" s="11" t="s">
        <v>72</v>
      </c>
      <c r="AY436" s="228" t="s">
        <v>166</v>
      </c>
    </row>
    <row r="437" s="11" customFormat="1">
      <c r="B437" s="218"/>
      <c r="C437" s="219"/>
      <c r="D437" s="215" t="s">
        <v>177</v>
      </c>
      <c r="E437" s="220" t="s">
        <v>19</v>
      </c>
      <c r="F437" s="221" t="s">
        <v>587</v>
      </c>
      <c r="G437" s="219"/>
      <c r="H437" s="222">
        <v>0.39000000000000001</v>
      </c>
      <c r="I437" s="223"/>
      <c r="J437" s="219"/>
      <c r="K437" s="219"/>
      <c r="L437" s="224"/>
      <c r="M437" s="225"/>
      <c r="N437" s="226"/>
      <c r="O437" s="226"/>
      <c r="P437" s="226"/>
      <c r="Q437" s="226"/>
      <c r="R437" s="226"/>
      <c r="S437" s="226"/>
      <c r="T437" s="227"/>
      <c r="AT437" s="228" t="s">
        <v>177</v>
      </c>
      <c r="AU437" s="228" t="s">
        <v>82</v>
      </c>
      <c r="AV437" s="11" t="s">
        <v>82</v>
      </c>
      <c r="AW437" s="11" t="s">
        <v>33</v>
      </c>
      <c r="AX437" s="11" t="s">
        <v>72</v>
      </c>
      <c r="AY437" s="228" t="s">
        <v>166</v>
      </c>
    </row>
    <row r="438" s="13" customFormat="1">
      <c r="B438" s="240"/>
      <c r="C438" s="241"/>
      <c r="D438" s="215" t="s">
        <v>177</v>
      </c>
      <c r="E438" s="242" t="s">
        <v>19</v>
      </c>
      <c r="F438" s="243" t="s">
        <v>588</v>
      </c>
      <c r="G438" s="241"/>
      <c r="H438" s="242" t="s">
        <v>19</v>
      </c>
      <c r="I438" s="244"/>
      <c r="J438" s="241"/>
      <c r="K438" s="241"/>
      <c r="L438" s="245"/>
      <c r="M438" s="246"/>
      <c r="N438" s="247"/>
      <c r="O438" s="247"/>
      <c r="P438" s="247"/>
      <c r="Q438" s="247"/>
      <c r="R438" s="247"/>
      <c r="S438" s="247"/>
      <c r="T438" s="248"/>
      <c r="AT438" s="249" t="s">
        <v>177</v>
      </c>
      <c r="AU438" s="249" t="s">
        <v>82</v>
      </c>
      <c r="AV438" s="13" t="s">
        <v>80</v>
      </c>
      <c r="AW438" s="13" t="s">
        <v>33</v>
      </c>
      <c r="AX438" s="13" t="s">
        <v>72</v>
      </c>
      <c r="AY438" s="249" t="s">
        <v>166</v>
      </c>
    </row>
    <row r="439" s="12" customFormat="1">
      <c r="B439" s="229"/>
      <c r="C439" s="230"/>
      <c r="D439" s="215" t="s">
        <v>177</v>
      </c>
      <c r="E439" s="231" t="s">
        <v>19</v>
      </c>
      <c r="F439" s="232" t="s">
        <v>179</v>
      </c>
      <c r="G439" s="230"/>
      <c r="H439" s="233">
        <v>35.689999999999998</v>
      </c>
      <c r="I439" s="234"/>
      <c r="J439" s="230"/>
      <c r="K439" s="230"/>
      <c r="L439" s="235"/>
      <c r="M439" s="236"/>
      <c r="N439" s="237"/>
      <c r="O439" s="237"/>
      <c r="P439" s="237"/>
      <c r="Q439" s="237"/>
      <c r="R439" s="237"/>
      <c r="S439" s="237"/>
      <c r="T439" s="238"/>
      <c r="AT439" s="239" t="s">
        <v>177</v>
      </c>
      <c r="AU439" s="239" t="s">
        <v>82</v>
      </c>
      <c r="AV439" s="12" t="s">
        <v>173</v>
      </c>
      <c r="AW439" s="12" t="s">
        <v>33</v>
      </c>
      <c r="AX439" s="12" t="s">
        <v>80</v>
      </c>
      <c r="AY439" s="239" t="s">
        <v>166</v>
      </c>
    </row>
    <row r="440" s="1" customFormat="1" ht="16.5" customHeight="1">
      <c r="B440" s="37"/>
      <c r="C440" s="203" t="s">
        <v>589</v>
      </c>
      <c r="D440" s="203" t="s">
        <v>168</v>
      </c>
      <c r="E440" s="204" t="s">
        <v>590</v>
      </c>
      <c r="F440" s="205" t="s">
        <v>591</v>
      </c>
      <c r="G440" s="206" t="s">
        <v>287</v>
      </c>
      <c r="H440" s="207">
        <v>4.4400000000000004</v>
      </c>
      <c r="I440" s="208"/>
      <c r="J440" s="209">
        <f>ROUND(I440*H440,2)</f>
        <v>0</v>
      </c>
      <c r="K440" s="205" t="s">
        <v>172</v>
      </c>
      <c r="L440" s="42"/>
      <c r="M440" s="210" t="s">
        <v>19</v>
      </c>
      <c r="N440" s="211" t="s">
        <v>43</v>
      </c>
      <c r="O440" s="78"/>
      <c r="P440" s="212">
        <f>O440*H440</f>
        <v>0</v>
      </c>
      <c r="Q440" s="212">
        <v>0</v>
      </c>
      <c r="R440" s="212">
        <f>Q440*H440</f>
        <v>0</v>
      </c>
      <c r="S440" s="212">
        <v>0</v>
      </c>
      <c r="T440" s="213">
        <f>S440*H440</f>
        <v>0</v>
      </c>
      <c r="AR440" s="16" t="s">
        <v>173</v>
      </c>
      <c r="AT440" s="16" t="s">
        <v>168</v>
      </c>
      <c r="AU440" s="16" t="s">
        <v>82</v>
      </c>
      <c r="AY440" s="16" t="s">
        <v>166</v>
      </c>
      <c r="BE440" s="214">
        <f>IF(N440="základní",J440,0)</f>
        <v>0</v>
      </c>
      <c r="BF440" s="214">
        <f>IF(N440="snížená",J440,0)</f>
        <v>0</v>
      </c>
      <c r="BG440" s="214">
        <f>IF(N440="zákl. přenesená",J440,0)</f>
        <v>0</v>
      </c>
      <c r="BH440" s="214">
        <f>IF(N440="sníž. přenesená",J440,0)</f>
        <v>0</v>
      </c>
      <c r="BI440" s="214">
        <f>IF(N440="nulová",J440,0)</f>
        <v>0</v>
      </c>
      <c r="BJ440" s="16" t="s">
        <v>80</v>
      </c>
      <c r="BK440" s="214">
        <f>ROUND(I440*H440,2)</f>
        <v>0</v>
      </c>
      <c r="BL440" s="16" t="s">
        <v>173</v>
      </c>
      <c r="BM440" s="16" t="s">
        <v>592</v>
      </c>
    </row>
    <row r="441" s="1" customFormat="1">
      <c r="B441" s="37"/>
      <c r="C441" s="38"/>
      <c r="D441" s="215" t="s">
        <v>175</v>
      </c>
      <c r="E441" s="38"/>
      <c r="F441" s="216" t="s">
        <v>593</v>
      </c>
      <c r="G441" s="38"/>
      <c r="H441" s="38"/>
      <c r="I441" s="129"/>
      <c r="J441" s="38"/>
      <c r="K441" s="38"/>
      <c r="L441" s="42"/>
      <c r="M441" s="217"/>
      <c r="N441" s="78"/>
      <c r="O441" s="78"/>
      <c r="P441" s="78"/>
      <c r="Q441" s="78"/>
      <c r="R441" s="78"/>
      <c r="S441" s="78"/>
      <c r="T441" s="79"/>
      <c r="AT441" s="16" t="s">
        <v>175</v>
      </c>
      <c r="AU441" s="16" t="s">
        <v>82</v>
      </c>
    </row>
    <row r="442" s="11" customFormat="1">
      <c r="B442" s="218"/>
      <c r="C442" s="219"/>
      <c r="D442" s="215" t="s">
        <v>177</v>
      </c>
      <c r="E442" s="220" t="s">
        <v>19</v>
      </c>
      <c r="F442" s="221" t="s">
        <v>563</v>
      </c>
      <c r="G442" s="219"/>
      <c r="H442" s="222">
        <v>0.83999999999999997</v>
      </c>
      <c r="I442" s="223"/>
      <c r="J442" s="219"/>
      <c r="K442" s="219"/>
      <c r="L442" s="224"/>
      <c r="M442" s="225"/>
      <c r="N442" s="226"/>
      <c r="O442" s="226"/>
      <c r="P442" s="226"/>
      <c r="Q442" s="226"/>
      <c r="R442" s="226"/>
      <c r="S442" s="226"/>
      <c r="T442" s="227"/>
      <c r="AT442" s="228" t="s">
        <v>177</v>
      </c>
      <c r="AU442" s="228" t="s">
        <v>82</v>
      </c>
      <c r="AV442" s="11" t="s">
        <v>82</v>
      </c>
      <c r="AW442" s="11" t="s">
        <v>33</v>
      </c>
      <c r="AX442" s="11" t="s">
        <v>72</v>
      </c>
      <c r="AY442" s="228" t="s">
        <v>166</v>
      </c>
    </row>
    <row r="443" s="11" customFormat="1">
      <c r="B443" s="218"/>
      <c r="C443" s="219"/>
      <c r="D443" s="215" t="s">
        <v>177</v>
      </c>
      <c r="E443" s="220" t="s">
        <v>19</v>
      </c>
      <c r="F443" s="221" t="s">
        <v>564</v>
      </c>
      <c r="G443" s="219"/>
      <c r="H443" s="222">
        <v>3.6000000000000001</v>
      </c>
      <c r="I443" s="223"/>
      <c r="J443" s="219"/>
      <c r="K443" s="219"/>
      <c r="L443" s="224"/>
      <c r="M443" s="225"/>
      <c r="N443" s="226"/>
      <c r="O443" s="226"/>
      <c r="P443" s="226"/>
      <c r="Q443" s="226"/>
      <c r="R443" s="226"/>
      <c r="S443" s="226"/>
      <c r="T443" s="227"/>
      <c r="AT443" s="228" t="s">
        <v>177</v>
      </c>
      <c r="AU443" s="228" t="s">
        <v>82</v>
      </c>
      <c r="AV443" s="11" t="s">
        <v>82</v>
      </c>
      <c r="AW443" s="11" t="s">
        <v>33</v>
      </c>
      <c r="AX443" s="11" t="s">
        <v>72</v>
      </c>
      <c r="AY443" s="228" t="s">
        <v>166</v>
      </c>
    </row>
    <row r="444" s="12" customFormat="1">
      <c r="B444" s="229"/>
      <c r="C444" s="230"/>
      <c r="D444" s="215" t="s">
        <v>177</v>
      </c>
      <c r="E444" s="231" t="s">
        <v>19</v>
      </c>
      <c r="F444" s="232" t="s">
        <v>179</v>
      </c>
      <c r="G444" s="230"/>
      <c r="H444" s="233">
        <v>4.4400000000000004</v>
      </c>
      <c r="I444" s="234"/>
      <c r="J444" s="230"/>
      <c r="K444" s="230"/>
      <c r="L444" s="235"/>
      <c r="M444" s="236"/>
      <c r="N444" s="237"/>
      <c r="O444" s="237"/>
      <c r="P444" s="237"/>
      <c r="Q444" s="237"/>
      <c r="R444" s="237"/>
      <c r="S444" s="237"/>
      <c r="T444" s="238"/>
      <c r="AT444" s="239" t="s">
        <v>177</v>
      </c>
      <c r="AU444" s="239" t="s">
        <v>82</v>
      </c>
      <c r="AV444" s="12" t="s">
        <v>173</v>
      </c>
      <c r="AW444" s="12" t="s">
        <v>33</v>
      </c>
      <c r="AX444" s="12" t="s">
        <v>80</v>
      </c>
      <c r="AY444" s="239" t="s">
        <v>166</v>
      </c>
    </row>
    <row r="445" s="1" customFormat="1" ht="16.5" customHeight="1">
      <c r="B445" s="37"/>
      <c r="C445" s="203" t="s">
        <v>594</v>
      </c>
      <c r="D445" s="203" t="s">
        <v>168</v>
      </c>
      <c r="E445" s="204" t="s">
        <v>595</v>
      </c>
      <c r="F445" s="205" t="s">
        <v>596</v>
      </c>
      <c r="G445" s="206" t="s">
        <v>171</v>
      </c>
      <c r="H445" s="207">
        <v>1.2170000000000001</v>
      </c>
      <c r="I445" s="208"/>
      <c r="J445" s="209">
        <f>ROUND(I445*H445,2)</f>
        <v>0</v>
      </c>
      <c r="K445" s="205" t="s">
        <v>172</v>
      </c>
      <c r="L445" s="42"/>
      <c r="M445" s="210" t="s">
        <v>19</v>
      </c>
      <c r="N445" s="211" t="s">
        <v>43</v>
      </c>
      <c r="O445" s="78"/>
      <c r="P445" s="212">
        <f>O445*H445</f>
        <v>0</v>
      </c>
      <c r="Q445" s="212">
        <v>2.2563399999999998</v>
      </c>
      <c r="R445" s="212">
        <f>Q445*H445</f>
        <v>2.7459657800000001</v>
      </c>
      <c r="S445" s="212">
        <v>0</v>
      </c>
      <c r="T445" s="213">
        <f>S445*H445</f>
        <v>0</v>
      </c>
      <c r="AR445" s="16" t="s">
        <v>173</v>
      </c>
      <c r="AT445" s="16" t="s">
        <v>168</v>
      </c>
      <c r="AU445" s="16" t="s">
        <v>82</v>
      </c>
      <c r="AY445" s="16" t="s">
        <v>166</v>
      </c>
      <c r="BE445" s="214">
        <f>IF(N445="základní",J445,0)</f>
        <v>0</v>
      </c>
      <c r="BF445" s="214">
        <f>IF(N445="snížená",J445,0)</f>
        <v>0</v>
      </c>
      <c r="BG445" s="214">
        <f>IF(N445="zákl. přenesená",J445,0)</f>
        <v>0</v>
      </c>
      <c r="BH445" s="214">
        <f>IF(N445="sníž. přenesená",J445,0)</f>
        <v>0</v>
      </c>
      <c r="BI445" s="214">
        <f>IF(N445="nulová",J445,0)</f>
        <v>0</v>
      </c>
      <c r="BJ445" s="16" t="s">
        <v>80</v>
      </c>
      <c r="BK445" s="214">
        <f>ROUND(I445*H445,2)</f>
        <v>0</v>
      </c>
      <c r="BL445" s="16" t="s">
        <v>173</v>
      </c>
      <c r="BM445" s="16" t="s">
        <v>597</v>
      </c>
    </row>
    <row r="446" s="1" customFormat="1">
      <c r="B446" s="37"/>
      <c r="C446" s="38"/>
      <c r="D446" s="215" t="s">
        <v>175</v>
      </c>
      <c r="E446" s="38"/>
      <c r="F446" s="216" t="s">
        <v>598</v>
      </c>
      <c r="G446" s="38"/>
      <c r="H446" s="38"/>
      <c r="I446" s="129"/>
      <c r="J446" s="38"/>
      <c r="K446" s="38"/>
      <c r="L446" s="42"/>
      <c r="M446" s="217"/>
      <c r="N446" s="78"/>
      <c r="O446" s="78"/>
      <c r="P446" s="78"/>
      <c r="Q446" s="78"/>
      <c r="R446" s="78"/>
      <c r="S446" s="78"/>
      <c r="T446" s="79"/>
      <c r="AT446" s="16" t="s">
        <v>175</v>
      </c>
      <c r="AU446" s="16" t="s">
        <v>82</v>
      </c>
    </row>
    <row r="447" s="11" customFormat="1">
      <c r="B447" s="218"/>
      <c r="C447" s="219"/>
      <c r="D447" s="215" t="s">
        <v>177</v>
      </c>
      <c r="E447" s="220" t="s">
        <v>19</v>
      </c>
      <c r="F447" s="221" t="s">
        <v>599</v>
      </c>
      <c r="G447" s="219"/>
      <c r="H447" s="222">
        <v>1.2170000000000001</v>
      </c>
      <c r="I447" s="223"/>
      <c r="J447" s="219"/>
      <c r="K447" s="219"/>
      <c r="L447" s="224"/>
      <c r="M447" s="225"/>
      <c r="N447" s="226"/>
      <c r="O447" s="226"/>
      <c r="P447" s="226"/>
      <c r="Q447" s="226"/>
      <c r="R447" s="226"/>
      <c r="S447" s="226"/>
      <c r="T447" s="227"/>
      <c r="AT447" s="228" t="s">
        <v>177</v>
      </c>
      <c r="AU447" s="228" t="s">
        <v>82</v>
      </c>
      <c r="AV447" s="11" t="s">
        <v>82</v>
      </c>
      <c r="AW447" s="11" t="s">
        <v>33</v>
      </c>
      <c r="AX447" s="11" t="s">
        <v>72</v>
      </c>
      <c r="AY447" s="228" t="s">
        <v>166</v>
      </c>
    </row>
    <row r="448" s="13" customFormat="1">
      <c r="B448" s="240"/>
      <c r="C448" s="241"/>
      <c r="D448" s="215" t="s">
        <v>177</v>
      </c>
      <c r="E448" s="242" t="s">
        <v>19</v>
      </c>
      <c r="F448" s="243" t="s">
        <v>600</v>
      </c>
      <c r="G448" s="241"/>
      <c r="H448" s="242" t="s">
        <v>19</v>
      </c>
      <c r="I448" s="244"/>
      <c r="J448" s="241"/>
      <c r="K448" s="241"/>
      <c r="L448" s="245"/>
      <c r="M448" s="246"/>
      <c r="N448" s="247"/>
      <c r="O448" s="247"/>
      <c r="P448" s="247"/>
      <c r="Q448" s="247"/>
      <c r="R448" s="247"/>
      <c r="S448" s="247"/>
      <c r="T448" s="248"/>
      <c r="AT448" s="249" t="s">
        <v>177</v>
      </c>
      <c r="AU448" s="249" t="s">
        <v>82</v>
      </c>
      <c r="AV448" s="13" t="s">
        <v>80</v>
      </c>
      <c r="AW448" s="13" t="s">
        <v>33</v>
      </c>
      <c r="AX448" s="13" t="s">
        <v>72</v>
      </c>
      <c r="AY448" s="249" t="s">
        <v>166</v>
      </c>
    </row>
    <row r="449" s="12" customFormat="1">
      <c r="B449" s="229"/>
      <c r="C449" s="230"/>
      <c r="D449" s="215" t="s">
        <v>177</v>
      </c>
      <c r="E449" s="231" t="s">
        <v>19</v>
      </c>
      <c r="F449" s="232" t="s">
        <v>179</v>
      </c>
      <c r="G449" s="230"/>
      <c r="H449" s="233">
        <v>1.2170000000000001</v>
      </c>
      <c r="I449" s="234"/>
      <c r="J449" s="230"/>
      <c r="K449" s="230"/>
      <c r="L449" s="235"/>
      <c r="M449" s="236"/>
      <c r="N449" s="237"/>
      <c r="O449" s="237"/>
      <c r="P449" s="237"/>
      <c r="Q449" s="237"/>
      <c r="R449" s="237"/>
      <c r="S449" s="237"/>
      <c r="T449" s="238"/>
      <c r="AT449" s="239" t="s">
        <v>177</v>
      </c>
      <c r="AU449" s="239" t="s">
        <v>82</v>
      </c>
      <c r="AV449" s="12" t="s">
        <v>173</v>
      </c>
      <c r="AW449" s="12" t="s">
        <v>33</v>
      </c>
      <c r="AX449" s="12" t="s">
        <v>80</v>
      </c>
      <c r="AY449" s="239" t="s">
        <v>166</v>
      </c>
    </row>
    <row r="450" s="1" customFormat="1" ht="16.5" customHeight="1">
      <c r="B450" s="37"/>
      <c r="C450" s="203" t="s">
        <v>601</v>
      </c>
      <c r="D450" s="203" t="s">
        <v>168</v>
      </c>
      <c r="E450" s="204" t="s">
        <v>602</v>
      </c>
      <c r="F450" s="205" t="s">
        <v>603</v>
      </c>
      <c r="G450" s="206" t="s">
        <v>171</v>
      </c>
      <c r="H450" s="207">
        <v>1.214</v>
      </c>
      <c r="I450" s="208"/>
      <c r="J450" s="209">
        <f>ROUND(I450*H450,2)</f>
        <v>0</v>
      </c>
      <c r="K450" s="205" t="s">
        <v>172</v>
      </c>
      <c r="L450" s="42"/>
      <c r="M450" s="210" t="s">
        <v>19</v>
      </c>
      <c r="N450" s="211" t="s">
        <v>43</v>
      </c>
      <c r="O450" s="78"/>
      <c r="P450" s="212">
        <f>O450*H450</f>
        <v>0</v>
      </c>
      <c r="Q450" s="212">
        <v>2.45329</v>
      </c>
      <c r="R450" s="212">
        <f>Q450*H450</f>
        <v>2.9782940600000001</v>
      </c>
      <c r="S450" s="212">
        <v>0</v>
      </c>
      <c r="T450" s="213">
        <f>S450*H450</f>
        <v>0</v>
      </c>
      <c r="AR450" s="16" t="s">
        <v>173</v>
      </c>
      <c r="AT450" s="16" t="s">
        <v>168</v>
      </c>
      <c r="AU450" s="16" t="s">
        <v>82</v>
      </c>
      <c r="AY450" s="16" t="s">
        <v>166</v>
      </c>
      <c r="BE450" s="214">
        <f>IF(N450="základní",J450,0)</f>
        <v>0</v>
      </c>
      <c r="BF450" s="214">
        <f>IF(N450="snížená",J450,0)</f>
        <v>0</v>
      </c>
      <c r="BG450" s="214">
        <f>IF(N450="zákl. přenesená",J450,0)</f>
        <v>0</v>
      </c>
      <c r="BH450" s="214">
        <f>IF(N450="sníž. přenesená",J450,0)</f>
        <v>0</v>
      </c>
      <c r="BI450" s="214">
        <f>IF(N450="nulová",J450,0)</f>
        <v>0</v>
      </c>
      <c r="BJ450" s="16" t="s">
        <v>80</v>
      </c>
      <c r="BK450" s="214">
        <f>ROUND(I450*H450,2)</f>
        <v>0</v>
      </c>
      <c r="BL450" s="16" t="s">
        <v>173</v>
      </c>
      <c r="BM450" s="16" t="s">
        <v>604</v>
      </c>
    </row>
    <row r="451" s="1" customFormat="1">
      <c r="B451" s="37"/>
      <c r="C451" s="38"/>
      <c r="D451" s="215" t="s">
        <v>175</v>
      </c>
      <c r="E451" s="38"/>
      <c r="F451" s="216" t="s">
        <v>598</v>
      </c>
      <c r="G451" s="38"/>
      <c r="H451" s="38"/>
      <c r="I451" s="129"/>
      <c r="J451" s="38"/>
      <c r="K451" s="38"/>
      <c r="L451" s="42"/>
      <c r="M451" s="217"/>
      <c r="N451" s="78"/>
      <c r="O451" s="78"/>
      <c r="P451" s="78"/>
      <c r="Q451" s="78"/>
      <c r="R451" s="78"/>
      <c r="S451" s="78"/>
      <c r="T451" s="79"/>
      <c r="AT451" s="16" t="s">
        <v>175</v>
      </c>
      <c r="AU451" s="16" t="s">
        <v>82</v>
      </c>
    </row>
    <row r="452" s="11" customFormat="1">
      <c r="B452" s="218"/>
      <c r="C452" s="219"/>
      <c r="D452" s="215" t="s">
        <v>177</v>
      </c>
      <c r="E452" s="220" t="s">
        <v>19</v>
      </c>
      <c r="F452" s="221" t="s">
        <v>605</v>
      </c>
      <c r="G452" s="219"/>
      <c r="H452" s="222">
        <v>1.214</v>
      </c>
      <c r="I452" s="223"/>
      <c r="J452" s="219"/>
      <c r="K452" s="219"/>
      <c r="L452" s="224"/>
      <c r="M452" s="225"/>
      <c r="N452" s="226"/>
      <c r="O452" s="226"/>
      <c r="P452" s="226"/>
      <c r="Q452" s="226"/>
      <c r="R452" s="226"/>
      <c r="S452" s="226"/>
      <c r="T452" s="227"/>
      <c r="AT452" s="228" t="s">
        <v>177</v>
      </c>
      <c r="AU452" s="228" t="s">
        <v>82</v>
      </c>
      <c r="AV452" s="11" t="s">
        <v>82</v>
      </c>
      <c r="AW452" s="11" t="s">
        <v>33</v>
      </c>
      <c r="AX452" s="11" t="s">
        <v>72</v>
      </c>
      <c r="AY452" s="228" t="s">
        <v>166</v>
      </c>
    </row>
    <row r="453" s="12" customFormat="1">
      <c r="B453" s="229"/>
      <c r="C453" s="230"/>
      <c r="D453" s="215" t="s">
        <v>177</v>
      </c>
      <c r="E453" s="231" t="s">
        <v>19</v>
      </c>
      <c r="F453" s="232" t="s">
        <v>179</v>
      </c>
      <c r="G453" s="230"/>
      <c r="H453" s="233">
        <v>1.214</v>
      </c>
      <c r="I453" s="234"/>
      <c r="J453" s="230"/>
      <c r="K453" s="230"/>
      <c r="L453" s="235"/>
      <c r="M453" s="236"/>
      <c r="N453" s="237"/>
      <c r="O453" s="237"/>
      <c r="P453" s="237"/>
      <c r="Q453" s="237"/>
      <c r="R453" s="237"/>
      <c r="S453" s="237"/>
      <c r="T453" s="238"/>
      <c r="AT453" s="239" t="s">
        <v>177</v>
      </c>
      <c r="AU453" s="239" t="s">
        <v>82</v>
      </c>
      <c r="AV453" s="12" t="s">
        <v>173</v>
      </c>
      <c r="AW453" s="12" t="s">
        <v>33</v>
      </c>
      <c r="AX453" s="12" t="s">
        <v>80</v>
      </c>
      <c r="AY453" s="239" t="s">
        <v>166</v>
      </c>
    </row>
    <row r="454" s="1" customFormat="1" ht="16.5" customHeight="1">
      <c r="B454" s="37"/>
      <c r="C454" s="203" t="s">
        <v>606</v>
      </c>
      <c r="D454" s="203" t="s">
        <v>168</v>
      </c>
      <c r="E454" s="204" t="s">
        <v>607</v>
      </c>
      <c r="F454" s="205" t="s">
        <v>608</v>
      </c>
      <c r="G454" s="206" t="s">
        <v>171</v>
      </c>
      <c r="H454" s="207">
        <v>10.833</v>
      </c>
      <c r="I454" s="208"/>
      <c r="J454" s="209">
        <f>ROUND(I454*H454,2)</f>
        <v>0</v>
      </c>
      <c r="K454" s="205" t="s">
        <v>19</v>
      </c>
      <c r="L454" s="42"/>
      <c r="M454" s="210" t="s">
        <v>19</v>
      </c>
      <c r="N454" s="211" t="s">
        <v>43</v>
      </c>
      <c r="O454" s="78"/>
      <c r="P454" s="212">
        <f>O454*H454</f>
        <v>0</v>
      </c>
      <c r="Q454" s="212">
        <v>2.45329</v>
      </c>
      <c r="R454" s="212">
        <f>Q454*H454</f>
        <v>26.576490570000001</v>
      </c>
      <c r="S454" s="212">
        <v>0</v>
      </c>
      <c r="T454" s="213">
        <f>S454*H454</f>
        <v>0</v>
      </c>
      <c r="AR454" s="16" t="s">
        <v>173</v>
      </c>
      <c r="AT454" s="16" t="s">
        <v>168</v>
      </c>
      <c r="AU454" s="16" t="s">
        <v>82</v>
      </c>
      <c r="AY454" s="16" t="s">
        <v>166</v>
      </c>
      <c r="BE454" s="214">
        <f>IF(N454="základní",J454,0)</f>
        <v>0</v>
      </c>
      <c r="BF454" s="214">
        <f>IF(N454="snížená",J454,0)</f>
        <v>0</v>
      </c>
      <c r="BG454" s="214">
        <f>IF(N454="zákl. přenesená",J454,0)</f>
        <v>0</v>
      </c>
      <c r="BH454" s="214">
        <f>IF(N454="sníž. přenesená",J454,0)</f>
        <v>0</v>
      </c>
      <c r="BI454" s="214">
        <f>IF(N454="nulová",J454,0)</f>
        <v>0</v>
      </c>
      <c r="BJ454" s="16" t="s">
        <v>80</v>
      </c>
      <c r="BK454" s="214">
        <f>ROUND(I454*H454,2)</f>
        <v>0</v>
      </c>
      <c r="BL454" s="16" t="s">
        <v>173</v>
      </c>
      <c r="BM454" s="16" t="s">
        <v>609</v>
      </c>
    </row>
    <row r="455" s="1" customFormat="1">
      <c r="B455" s="37"/>
      <c r="C455" s="38"/>
      <c r="D455" s="215" t="s">
        <v>175</v>
      </c>
      <c r="E455" s="38"/>
      <c r="F455" s="216" t="s">
        <v>598</v>
      </c>
      <c r="G455" s="38"/>
      <c r="H455" s="38"/>
      <c r="I455" s="129"/>
      <c r="J455" s="38"/>
      <c r="K455" s="38"/>
      <c r="L455" s="42"/>
      <c r="M455" s="217"/>
      <c r="N455" s="78"/>
      <c r="O455" s="78"/>
      <c r="P455" s="78"/>
      <c r="Q455" s="78"/>
      <c r="R455" s="78"/>
      <c r="S455" s="78"/>
      <c r="T455" s="79"/>
      <c r="AT455" s="16" t="s">
        <v>175</v>
      </c>
      <c r="AU455" s="16" t="s">
        <v>82</v>
      </c>
    </row>
    <row r="456" s="11" customFormat="1">
      <c r="B456" s="218"/>
      <c r="C456" s="219"/>
      <c r="D456" s="215" t="s">
        <v>177</v>
      </c>
      <c r="E456" s="220" t="s">
        <v>19</v>
      </c>
      <c r="F456" s="221" t="s">
        <v>610</v>
      </c>
      <c r="G456" s="219"/>
      <c r="H456" s="222">
        <v>10.833</v>
      </c>
      <c r="I456" s="223"/>
      <c r="J456" s="219"/>
      <c r="K456" s="219"/>
      <c r="L456" s="224"/>
      <c r="M456" s="225"/>
      <c r="N456" s="226"/>
      <c r="O456" s="226"/>
      <c r="P456" s="226"/>
      <c r="Q456" s="226"/>
      <c r="R456" s="226"/>
      <c r="S456" s="226"/>
      <c r="T456" s="227"/>
      <c r="AT456" s="228" t="s">
        <v>177</v>
      </c>
      <c r="AU456" s="228" t="s">
        <v>82</v>
      </c>
      <c r="AV456" s="11" t="s">
        <v>82</v>
      </c>
      <c r="AW456" s="11" t="s">
        <v>33</v>
      </c>
      <c r="AX456" s="11" t="s">
        <v>72</v>
      </c>
      <c r="AY456" s="228" t="s">
        <v>166</v>
      </c>
    </row>
    <row r="457" s="12" customFormat="1">
      <c r="B457" s="229"/>
      <c r="C457" s="230"/>
      <c r="D457" s="215" t="s">
        <v>177</v>
      </c>
      <c r="E457" s="231" t="s">
        <v>19</v>
      </c>
      <c r="F457" s="232" t="s">
        <v>179</v>
      </c>
      <c r="G457" s="230"/>
      <c r="H457" s="233">
        <v>10.833</v>
      </c>
      <c r="I457" s="234"/>
      <c r="J457" s="230"/>
      <c r="K457" s="230"/>
      <c r="L457" s="235"/>
      <c r="M457" s="236"/>
      <c r="N457" s="237"/>
      <c r="O457" s="237"/>
      <c r="P457" s="237"/>
      <c r="Q457" s="237"/>
      <c r="R457" s="237"/>
      <c r="S457" s="237"/>
      <c r="T457" s="238"/>
      <c r="AT457" s="239" t="s">
        <v>177</v>
      </c>
      <c r="AU457" s="239" t="s">
        <v>82</v>
      </c>
      <c r="AV457" s="12" t="s">
        <v>173</v>
      </c>
      <c r="AW457" s="12" t="s">
        <v>33</v>
      </c>
      <c r="AX457" s="12" t="s">
        <v>80</v>
      </c>
      <c r="AY457" s="239" t="s">
        <v>166</v>
      </c>
    </row>
    <row r="458" s="1" customFormat="1" ht="16.5" customHeight="1">
      <c r="B458" s="37"/>
      <c r="C458" s="203" t="s">
        <v>611</v>
      </c>
      <c r="D458" s="203" t="s">
        <v>168</v>
      </c>
      <c r="E458" s="204" t="s">
        <v>612</v>
      </c>
      <c r="F458" s="205" t="s">
        <v>613</v>
      </c>
      <c r="G458" s="206" t="s">
        <v>171</v>
      </c>
      <c r="H458" s="207">
        <v>0.75</v>
      </c>
      <c r="I458" s="208"/>
      <c r="J458" s="209">
        <f>ROUND(I458*H458,2)</f>
        <v>0</v>
      </c>
      <c r="K458" s="205" t="s">
        <v>172</v>
      </c>
      <c r="L458" s="42"/>
      <c r="M458" s="210" t="s">
        <v>19</v>
      </c>
      <c r="N458" s="211" t="s">
        <v>43</v>
      </c>
      <c r="O458" s="78"/>
      <c r="P458" s="212">
        <f>O458*H458</f>
        <v>0</v>
      </c>
      <c r="Q458" s="212">
        <v>2.2563399999999998</v>
      </c>
      <c r="R458" s="212">
        <f>Q458*H458</f>
        <v>1.6922549999999998</v>
      </c>
      <c r="S458" s="212">
        <v>0</v>
      </c>
      <c r="T458" s="213">
        <f>S458*H458</f>
        <v>0</v>
      </c>
      <c r="AR458" s="16" t="s">
        <v>173</v>
      </c>
      <c r="AT458" s="16" t="s">
        <v>168</v>
      </c>
      <c r="AU458" s="16" t="s">
        <v>82</v>
      </c>
      <c r="AY458" s="16" t="s">
        <v>166</v>
      </c>
      <c r="BE458" s="214">
        <f>IF(N458="základní",J458,0)</f>
        <v>0</v>
      </c>
      <c r="BF458" s="214">
        <f>IF(N458="snížená",J458,0)</f>
        <v>0</v>
      </c>
      <c r="BG458" s="214">
        <f>IF(N458="zákl. přenesená",J458,0)</f>
        <v>0</v>
      </c>
      <c r="BH458" s="214">
        <f>IF(N458="sníž. přenesená",J458,0)</f>
        <v>0</v>
      </c>
      <c r="BI458" s="214">
        <f>IF(N458="nulová",J458,0)</f>
        <v>0</v>
      </c>
      <c r="BJ458" s="16" t="s">
        <v>80</v>
      </c>
      <c r="BK458" s="214">
        <f>ROUND(I458*H458,2)</f>
        <v>0</v>
      </c>
      <c r="BL458" s="16" t="s">
        <v>173</v>
      </c>
      <c r="BM458" s="16" t="s">
        <v>614</v>
      </c>
    </row>
    <row r="459" s="11" customFormat="1">
      <c r="B459" s="218"/>
      <c r="C459" s="219"/>
      <c r="D459" s="215" t="s">
        <v>177</v>
      </c>
      <c r="E459" s="220" t="s">
        <v>19</v>
      </c>
      <c r="F459" s="221" t="s">
        <v>615</v>
      </c>
      <c r="G459" s="219"/>
      <c r="H459" s="222">
        <v>0.75</v>
      </c>
      <c r="I459" s="223"/>
      <c r="J459" s="219"/>
      <c r="K459" s="219"/>
      <c r="L459" s="224"/>
      <c r="M459" s="225"/>
      <c r="N459" s="226"/>
      <c r="O459" s="226"/>
      <c r="P459" s="226"/>
      <c r="Q459" s="226"/>
      <c r="R459" s="226"/>
      <c r="S459" s="226"/>
      <c r="T459" s="227"/>
      <c r="AT459" s="228" t="s">
        <v>177</v>
      </c>
      <c r="AU459" s="228" t="s">
        <v>82</v>
      </c>
      <c r="AV459" s="11" t="s">
        <v>82</v>
      </c>
      <c r="AW459" s="11" t="s">
        <v>33</v>
      </c>
      <c r="AX459" s="11" t="s">
        <v>72</v>
      </c>
      <c r="AY459" s="228" t="s">
        <v>166</v>
      </c>
    </row>
    <row r="460" s="13" customFormat="1">
      <c r="B460" s="240"/>
      <c r="C460" s="241"/>
      <c r="D460" s="215" t="s">
        <v>177</v>
      </c>
      <c r="E460" s="242" t="s">
        <v>19</v>
      </c>
      <c r="F460" s="243" t="s">
        <v>616</v>
      </c>
      <c r="G460" s="241"/>
      <c r="H460" s="242" t="s">
        <v>19</v>
      </c>
      <c r="I460" s="244"/>
      <c r="J460" s="241"/>
      <c r="K460" s="241"/>
      <c r="L460" s="245"/>
      <c r="M460" s="246"/>
      <c r="N460" s="247"/>
      <c r="O460" s="247"/>
      <c r="P460" s="247"/>
      <c r="Q460" s="247"/>
      <c r="R460" s="247"/>
      <c r="S460" s="247"/>
      <c r="T460" s="248"/>
      <c r="AT460" s="249" t="s">
        <v>177</v>
      </c>
      <c r="AU460" s="249" t="s">
        <v>82</v>
      </c>
      <c r="AV460" s="13" t="s">
        <v>80</v>
      </c>
      <c r="AW460" s="13" t="s">
        <v>33</v>
      </c>
      <c r="AX460" s="13" t="s">
        <v>72</v>
      </c>
      <c r="AY460" s="249" t="s">
        <v>166</v>
      </c>
    </row>
    <row r="461" s="12" customFormat="1">
      <c r="B461" s="229"/>
      <c r="C461" s="230"/>
      <c r="D461" s="215" t="s">
        <v>177</v>
      </c>
      <c r="E461" s="231" t="s">
        <v>19</v>
      </c>
      <c r="F461" s="232" t="s">
        <v>179</v>
      </c>
      <c r="G461" s="230"/>
      <c r="H461" s="233">
        <v>0.75</v>
      </c>
      <c r="I461" s="234"/>
      <c r="J461" s="230"/>
      <c r="K461" s="230"/>
      <c r="L461" s="235"/>
      <c r="M461" s="236"/>
      <c r="N461" s="237"/>
      <c r="O461" s="237"/>
      <c r="P461" s="237"/>
      <c r="Q461" s="237"/>
      <c r="R461" s="237"/>
      <c r="S461" s="237"/>
      <c r="T461" s="238"/>
      <c r="AT461" s="239" t="s">
        <v>177</v>
      </c>
      <c r="AU461" s="239" t="s">
        <v>82</v>
      </c>
      <c r="AV461" s="12" t="s">
        <v>173</v>
      </c>
      <c r="AW461" s="12" t="s">
        <v>33</v>
      </c>
      <c r="AX461" s="12" t="s">
        <v>80</v>
      </c>
      <c r="AY461" s="239" t="s">
        <v>166</v>
      </c>
    </row>
    <row r="462" s="1" customFormat="1" ht="16.5" customHeight="1">
      <c r="B462" s="37"/>
      <c r="C462" s="203" t="s">
        <v>617</v>
      </c>
      <c r="D462" s="203" t="s">
        <v>168</v>
      </c>
      <c r="E462" s="204" t="s">
        <v>618</v>
      </c>
      <c r="F462" s="205" t="s">
        <v>619</v>
      </c>
      <c r="G462" s="206" t="s">
        <v>171</v>
      </c>
      <c r="H462" s="207">
        <v>1.22</v>
      </c>
      <c r="I462" s="208"/>
      <c r="J462" s="209">
        <f>ROUND(I462*H462,2)</f>
        <v>0</v>
      </c>
      <c r="K462" s="205" t="s">
        <v>172</v>
      </c>
      <c r="L462" s="42"/>
      <c r="M462" s="210" t="s">
        <v>19</v>
      </c>
      <c r="N462" s="211" t="s">
        <v>43</v>
      </c>
      <c r="O462" s="78"/>
      <c r="P462" s="212">
        <f>O462*H462</f>
        <v>0</v>
      </c>
      <c r="Q462" s="212">
        <v>0</v>
      </c>
      <c r="R462" s="212">
        <f>Q462*H462</f>
        <v>0</v>
      </c>
      <c r="S462" s="212">
        <v>0</v>
      </c>
      <c r="T462" s="213">
        <f>S462*H462</f>
        <v>0</v>
      </c>
      <c r="AR462" s="16" t="s">
        <v>173</v>
      </c>
      <c r="AT462" s="16" t="s">
        <v>168</v>
      </c>
      <c r="AU462" s="16" t="s">
        <v>82</v>
      </c>
      <c r="AY462" s="16" t="s">
        <v>166</v>
      </c>
      <c r="BE462" s="214">
        <f>IF(N462="základní",J462,0)</f>
        <v>0</v>
      </c>
      <c r="BF462" s="214">
        <f>IF(N462="snížená",J462,0)</f>
        <v>0</v>
      </c>
      <c r="BG462" s="214">
        <f>IF(N462="zákl. přenesená",J462,0)</f>
        <v>0</v>
      </c>
      <c r="BH462" s="214">
        <f>IF(N462="sníž. přenesená",J462,0)</f>
        <v>0</v>
      </c>
      <c r="BI462" s="214">
        <f>IF(N462="nulová",J462,0)</f>
        <v>0</v>
      </c>
      <c r="BJ462" s="16" t="s">
        <v>80</v>
      </c>
      <c r="BK462" s="214">
        <f>ROUND(I462*H462,2)</f>
        <v>0</v>
      </c>
      <c r="BL462" s="16" t="s">
        <v>173</v>
      </c>
      <c r="BM462" s="16" t="s">
        <v>620</v>
      </c>
    </row>
    <row r="463" s="1" customFormat="1">
      <c r="B463" s="37"/>
      <c r="C463" s="38"/>
      <c r="D463" s="215" t="s">
        <v>175</v>
      </c>
      <c r="E463" s="38"/>
      <c r="F463" s="216" t="s">
        <v>621</v>
      </c>
      <c r="G463" s="38"/>
      <c r="H463" s="38"/>
      <c r="I463" s="129"/>
      <c r="J463" s="38"/>
      <c r="K463" s="38"/>
      <c r="L463" s="42"/>
      <c r="M463" s="217"/>
      <c r="N463" s="78"/>
      <c r="O463" s="78"/>
      <c r="P463" s="78"/>
      <c r="Q463" s="78"/>
      <c r="R463" s="78"/>
      <c r="S463" s="78"/>
      <c r="T463" s="79"/>
      <c r="AT463" s="16" t="s">
        <v>175</v>
      </c>
      <c r="AU463" s="16" t="s">
        <v>82</v>
      </c>
    </row>
    <row r="464" s="11" customFormat="1">
      <c r="B464" s="218"/>
      <c r="C464" s="219"/>
      <c r="D464" s="215" t="s">
        <v>177</v>
      </c>
      <c r="E464" s="220" t="s">
        <v>19</v>
      </c>
      <c r="F464" s="221" t="s">
        <v>622</v>
      </c>
      <c r="G464" s="219"/>
      <c r="H464" s="222">
        <v>1.22</v>
      </c>
      <c r="I464" s="223"/>
      <c r="J464" s="219"/>
      <c r="K464" s="219"/>
      <c r="L464" s="224"/>
      <c r="M464" s="225"/>
      <c r="N464" s="226"/>
      <c r="O464" s="226"/>
      <c r="P464" s="226"/>
      <c r="Q464" s="226"/>
      <c r="R464" s="226"/>
      <c r="S464" s="226"/>
      <c r="T464" s="227"/>
      <c r="AT464" s="228" t="s">
        <v>177</v>
      </c>
      <c r="AU464" s="228" t="s">
        <v>82</v>
      </c>
      <c r="AV464" s="11" t="s">
        <v>82</v>
      </c>
      <c r="AW464" s="11" t="s">
        <v>33</v>
      </c>
      <c r="AX464" s="11" t="s">
        <v>72</v>
      </c>
      <c r="AY464" s="228" t="s">
        <v>166</v>
      </c>
    </row>
    <row r="465" s="12" customFormat="1">
      <c r="B465" s="229"/>
      <c r="C465" s="230"/>
      <c r="D465" s="215" t="s">
        <v>177</v>
      </c>
      <c r="E465" s="231" t="s">
        <v>19</v>
      </c>
      <c r="F465" s="232" t="s">
        <v>179</v>
      </c>
      <c r="G465" s="230"/>
      <c r="H465" s="233">
        <v>1.22</v>
      </c>
      <c r="I465" s="234"/>
      <c r="J465" s="230"/>
      <c r="K465" s="230"/>
      <c r="L465" s="235"/>
      <c r="M465" s="236"/>
      <c r="N465" s="237"/>
      <c r="O465" s="237"/>
      <c r="P465" s="237"/>
      <c r="Q465" s="237"/>
      <c r="R465" s="237"/>
      <c r="S465" s="237"/>
      <c r="T465" s="238"/>
      <c r="AT465" s="239" t="s">
        <v>177</v>
      </c>
      <c r="AU465" s="239" t="s">
        <v>82</v>
      </c>
      <c r="AV465" s="12" t="s">
        <v>173</v>
      </c>
      <c r="AW465" s="12" t="s">
        <v>33</v>
      </c>
      <c r="AX465" s="12" t="s">
        <v>80</v>
      </c>
      <c r="AY465" s="239" t="s">
        <v>166</v>
      </c>
    </row>
    <row r="466" s="1" customFormat="1" ht="22.5" customHeight="1">
      <c r="B466" s="37"/>
      <c r="C466" s="203" t="s">
        <v>623</v>
      </c>
      <c r="D466" s="203" t="s">
        <v>168</v>
      </c>
      <c r="E466" s="204" t="s">
        <v>624</v>
      </c>
      <c r="F466" s="205" t="s">
        <v>625</v>
      </c>
      <c r="G466" s="206" t="s">
        <v>171</v>
      </c>
      <c r="H466" s="207">
        <v>1.22</v>
      </c>
      <c r="I466" s="208"/>
      <c r="J466" s="209">
        <f>ROUND(I466*H466,2)</f>
        <v>0</v>
      </c>
      <c r="K466" s="205" t="s">
        <v>172</v>
      </c>
      <c r="L466" s="42"/>
      <c r="M466" s="210" t="s">
        <v>19</v>
      </c>
      <c r="N466" s="211" t="s">
        <v>43</v>
      </c>
      <c r="O466" s="78"/>
      <c r="P466" s="212">
        <f>O466*H466</f>
        <v>0</v>
      </c>
      <c r="Q466" s="212">
        <v>0</v>
      </c>
      <c r="R466" s="212">
        <f>Q466*H466</f>
        <v>0</v>
      </c>
      <c r="S466" s="212">
        <v>0</v>
      </c>
      <c r="T466" s="213">
        <f>S466*H466</f>
        <v>0</v>
      </c>
      <c r="AR466" s="16" t="s">
        <v>173</v>
      </c>
      <c r="AT466" s="16" t="s">
        <v>168</v>
      </c>
      <c r="AU466" s="16" t="s">
        <v>82</v>
      </c>
      <c r="AY466" s="16" t="s">
        <v>166</v>
      </c>
      <c r="BE466" s="214">
        <f>IF(N466="základní",J466,0)</f>
        <v>0</v>
      </c>
      <c r="BF466" s="214">
        <f>IF(N466="snížená",J466,0)</f>
        <v>0</v>
      </c>
      <c r="BG466" s="214">
        <f>IF(N466="zákl. přenesená",J466,0)</f>
        <v>0</v>
      </c>
      <c r="BH466" s="214">
        <f>IF(N466="sníž. přenesená",J466,0)</f>
        <v>0</v>
      </c>
      <c r="BI466" s="214">
        <f>IF(N466="nulová",J466,0)</f>
        <v>0</v>
      </c>
      <c r="BJ466" s="16" t="s">
        <v>80</v>
      </c>
      <c r="BK466" s="214">
        <f>ROUND(I466*H466,2)</f>
        <v>0</v>
      </c>
      <c r="BL466" s="16" t="s">
        <v>173</v>
      </c>
      <c r="BM466" s="16" t="s">
        <v>626</v>
      </c>
    </row>
    <row r="467" s="1" customFormat="1">
      <c r="B467" s="37"/>
      <c r="C467" s="38"/>
      <c r="D467" s="215" t="s">
        <v>175</v>
      </c>
      <c r="E467" s="38"/>
      <c r="F467" s="216" t="s">
        <v>621</v>
      </c>
      <c r="G467" s="38"/>
      <c r="H467" s="38"/>
      <c r="I467" s="129"/>
      <c r="J467" s="38"/>
      <c r="K467" s="38"/>
      <c r="L467" s="42"/>
      <c r="M467" s="217"/>
      <c r="N467" s="78"/>
      <c r="O467" s="78"/>
      <c r="P467" s="78"/>
      <c r="Q467" s="78"/>
      <c r="R467" s="78"/>
      <c r="S467" s="78"/>
      <c r="T467" s="79"/>
      <c r="AT467" s="16" t="s">
        <v>175</v>
      </c>
      <c r="AU467" s="16" t="s">
        <v>82</v>
      </c>
    </row>
    <row r="468" s="11" customFormat="1">
      <c r="B468" s="218"/>
      <c r="C468" s="219"/>
      <c r="D468" s="215" t="s">
        <v>177</v>
      </c>
      <c r="E468" s="220" t="s">
        <v>19</v>
      </c>
      <c r="F468" s="221" t="s">
        <v>622</v>
      </c>
      <c r="G468" s="219"/>
      <c r="H468" s="222">
        <v>1.22</v>
      </c>
      <c r="I468" s="223"/>
      <c r="J468" s="219"/>
      <c r="K468" s="219"/>
      <c r="L468" s="224"/>
      <c r="M468" s="225"/>
      <c r="N468" s="226"/>
      <c r="O468" s="226"/>
      <c r="P468" s="226"/>
      <c r="Q468" s="226"/>
      <c r="R468" s="226"/>
      <c r="S468" s="226"/>
      <c r="T468" s="227"/>
      <c r="AT468" s="228" t="s">
        <v>177</v>
      </c>
      <c r="AU468" s="228" t="s">
        <v>82</v>
      </c>
      <c r="AV468" s="11" t="s">
        <v>82</v>
      </c>
      <c r="AW468" s="11" t="s">
        <v>33</v>
      </c>
      <c r="AX468" s="11" t="s">
        <v>72</v>
      </c>
      <c r="AY468" s="228" t="s">
        <v>166</v>
      </c>
    </row>
    <row r="469" s="12" customFormat="1">
      <c r="B469" s="229"/>
      <c r="C469" s="230"/>
      <c r="D469" s="215" t="s">
        <v>177</v>
      </c>
      <c r="E469" s="231" t="s">
        <v>19</v>
      </c>
      <c r="F469" s="232" t="s">
        <v>179</v>
      </c>
      <c r="G469" s="230"/>
      <c r="H469" s="233">
        <v>1.22</v>
      </c>
      <c r="I469" s="234"/>
      <c r="J469" s="230"/>
      <c r="K469" s="230"/>
      <c r="L469" s="235"/>
      <c r="M469" s="236"/>
      <c r="N469" s="237"/>
      <c r="O469" s="237"/>
      <c r="P469" s="237"/>
      <c r="Q469" s="237"/>
      <c r="R469" s="237"/>
      <c r="S469" s="237"/>
      <c r="T469" s="238"/>
      <c r="AT469" s="239" t="s">
        <v>177</v>
      </c>
      <c r="AU469" s="239" t="s">
        <v>82</v>
      </c>
      <c r="AV469" s="12" t="s">
        <v>173</v>
      </c>
      <c r="AW469" s="12" t="s">
        <v>33</v>
      </c>
      <c r="AX469" s="12" t="s">
        <v>80</v>
      </c>
      <c r="AY469" s="239" t="s">
        <v>166</v>
      </c>
    </row>
    <row r="470" s="1" customFormat="1" ht="16.5" customHeight="1">
      <c r="B470" s="37"/>
      <c r="C470" s="203" t="s">
        <v>627</v>
      </c>
      <c r="D470" s="203" t="s">
        <v>168</v>
      </c>
      <c r="E470" s="204" t="s">
        <v>628</v>
      </c>
      <c r="F470" s="205" t="s">
        <v>629</v>
      </c>
      <c r="G470" s="206" t="s">
        <v>221</v>
      </c>
      <c r="H470" s="207">
        <v>0.19800000000000001</v>
      </c>
      <c r="I470" s="208"/>
      <c r="J470" s="209">
        <f>ROUND(I470*H470,2)</f>
        <v>0</v>
      </c>
      <c r="K470" s="205" t="s">
        <v>172</v>
      </c>
      <c r="L470" s="42"/>
      <c r="M470" s="210" t="s">
        <v>19</v>
      </c>
      <c r="N470" s="211" t="s">
        <v>43</v>
      </c>
      <c r="O470" s="78"/>
      <c r="P470" s="212">
        <f>O470*H470</f>
        <v>0</v>
      </c>
      <c r="Q470" s="212">
        <v>1.06277</v>
      </c>
      <c r="R470" s="212">
        <f>Q470*H470</f>
        <v>0.21042846000000001</v>
      </c>
      <c r="S470" s="212">
        <v>0</v>
      </c>
      <c r="T470" s="213">
        <f>S470*H470</f>
        <v>0</v>
      </c>
      <c r="AR470" s="16" t="s">
        <v>173</v>
      </c>
      <c r="AT470" s="16" t="s">
        <v>168</v>
      </c>
      <c r="AU470" s="16" t="s">
        <v>82</v>
      </c>
      <c r="AY470" s="16" t="s">
        <v>166</v>
      </c>
      <c r="BE470" s="214">
        <f>IF(N470="základní",J470,0)</f>
        <v>0</v>
      </c>
      <c r="BF470" s="214">
        <f>IF(N470="snížená",J470,0)</f>
        <v>0</v>
      </c>
      <c r="BG470" s="214">
        <f>IF(N470="zákl. přenesená",J470,0)</f>
        <v>0</v>
      </c>
      <c r="BH470" s="214">
        <f>IF(N470="sníž. přenesená",J470,0)</f>
        <v>0</v>
      </c>
      <c r="BI470" s="214">
        <f>IF(N470="nulová",J470,0)</f>
        <v>0</v>
      </c>
      <c r="BJ470" s="16" t="s">
        <v>80</v>
      </c>
      <c r="BK470" s="214">
        <f>ROUND(I470*H470,2)</f>
        <v>0</v>
      </c>
      <c r="BL470" s="16" t="s">
        <v>173</v>
      </c>
      <c r="BM470" s="16" t="s">
        <v>630</v>
      </c>
    </row>
    <row r="471" s="11" customFormat="1">
      <c r="B471" s="218"/>
      <c r="C471" s="219"/>
      <c r="D471" s="215" t="s">
        <v>177</v>
      </c>
      <c r="E471" s="220" t="s">
        <v>19</v>
      </c>
      <c r="F471" s="221" t="s">
        <v>631</v>
      </c>
      <c r="G471" s="219"/>
      <c r="H471" s="222">
        <v>0.186</v>
      </c>
      <c r="I471" s="223"/>
      <c r="J471" s="219"/>
      <c r="K471" s="219"/>
      <c r="L471" s="224"/>
      <c r="M471" s="225"/>
      <c r="N471" s="226"/>
      <c r="O471" s="226"/>
      <c r="P471" s="226"/>
      <c r="Q471" s="226"/>
      <c r="R471" s="226"/>
      <c r="S471" s="226"/>
      <c r="T471" s="227"/>
      <c r="AT471" s="228" t="s">
        <v>177</v>
      </c>
      <c r="AU471" s="228" t="s">
        <v>82</v>
      </c>
      <c r="AV471" s="11" t="s">
        <v>82</v>
      </c>
      <c r="AW471" s="11" t="s">
        <v>33</v>
      </c>
      <c r="AX471" s="11" t="s">
        <v>72</v>
      </c>
      <c r="AY471" s="228" t="s">
        <v>166</v>
      </c>
    </row>
    <row r="472" s="11" customFormat="1">
      <c r="B472" s="218"/>
      <c r="C472" s="219"/>
      <c r="D472" s="215" t="s">
        <v>177</v>
      </c>
      <c r="E472" s="220" t="s">
        <v>19</v>
      </c>
      <c r="F472" s="221" t="s">
        <v>632</v>
      </c>
      <c r="G472" s="219"/>
      <c r="H472" s="222">
        <v>0.012</v>
      </c>
      <c r="I472" s="223"/>
      <c r="J472" s="219"/>
      <c r="K472" s="219"/>
      <c r="L472" s="224"/>
      <c r="M472" s="225"/>
      <c r="N472" s="226"/>
      <c r="O472" s="226"/>
      <c r="P472" s="226"/>
      <c r="Q472" s="226"/>
      <c r="R472" s="226"/>
      <c r="S472" s="226"/>
      <c r="T472" s="227"/>
      <c r="AT472" s="228" t="s">
        <v>177</v>
      </c>
      <c r="AU472" s="228" t="s">
        <v>82</v>
      </c>
      <c r="AV472" s="11" t="s">
        <v>82</v>
      </c>
      <c r="AW472" s="11" t="s">
        <v>33</v>
      </c>
      <c r="AX472" s="11" t="s">
        <v>72</v>
      </c>
      <c r="AY472" s="228" t="s">
        <v>166</v>
      </c>
    </row>
    <row r="473" s="12" customFormat="1">
      <c r="B473" s="229"/>
      <c r="C473" s="230"/>
      <c r="D473" s="215" t="s">
        <v>177</v>
      </c>
      <c r="E473" s="231" t="s">
        <v>19</v>
      </c>
      <c r="F473" s="232" t="s">
        <v>179</v>
      </c>
      <c r="G473" s="230"/>
      <c r="H473" s="233">
        <v>0.19800000000000001</v>
      </c>
      <c r="I473" s="234"/>
      <c r="J473" s="230"/>
      <c r="K473" s="230"/>
      <c r="L473" s="235"/>
      <c r="M473" s="236"/>
      <c r="N473" s="237"/>
      <c r="O473" s="237"/>
      <c r="P473" s="237"/>
      <c r="Q473" s="237"/>
      <c r="R473" s="237"/>
      <c r="S473" s="237"/>
      <c r="T473" s="238"/>
      <c r="AT473" s="239" t="s">
        <v>177</v>
      </c>
      <c r="AU473" s="239" t="s">
        <v>82</v>
      </c>
      <c r="AV473" s="12" t="s">
        <v>173</v>
      </c>
      <c r="AW473" s="12" t="s">
        <v>33</v>
      </c>
      <c r="AX473" s="12" t="s">
        <v>80</v>
      </c>
      <c r="AY473" s="239" t="s">
        <v>166</v>
      </c>
    </row>
    <row r="474" s="1" customFormat="1" ht="22.5" customHeight="1">
      <c r="B474" s="37"/>
      <c r="C474" s="203" t="s">
        <v>633</v>
      </c>
      <c r="D474" s="203" t="s">
        <v>168</v>
      </c>
      <c r="E474" s="204" t="s">
        <v>634</v>
      </c>
      <c r="F474" s="205" t="s">
        <v>635</v>
      </c>
      <c r="G474" s="206" t="s">
        <v>287</v>
      </c>
      <c r="H474" s="207">
        <v>28.239999999999998</v>
      </c>
      <c r="I474" s="208"/>
      <c r="J474" s="209">
        <f>ROUND(I474*H474,2)</f>
        <v>0</v>
      </c>
      <c r="K474" s="205" t="s">
        <v>172</v>
      </c>
      <c r="L474" s="42"/>
      <c r="M474" s="210" t="s">
        <v>19</v>
      </c>
      <c r="N474" s="211" t="s">
        <v>43</v>
      </c>
      <c r="O474" s="78"/>
      <c r="P474" s="212">
        <f>O474*H474</f>
        <v>0</v>
      </c>
      <c r="Q474" s="212">
        <v>0.026339999999999999</v>
      </c>
      <c r="R474" s="212">
        <f>Q474*H474</f>
        <v>0.74384159999999988</v>
      </c>
      <c r="S474" s="212">
        <v>0</v>
      </c>
      <c r="T474" s="213">
        <f>S474*H474</f>
        <v>0</v>
      </c>
      <c r="AR474" s="16" t="s">
        <v>173</v>
      </c>
      <c r="AT474" s="16" t="s">
        <v>168</v>
      </c>
      <c r="AU474" s="16" t="s">
        <v>82</v>
      </c>
      <c r="AY474" s="16" t="s">
        <v>166</v>
      </c>
      <c r="BE474" s="214">
        <f>IF(N474="základní",J474,0)</f>
        <v>0</v>
      </c>
      <c r="BF474" s="214">
        <f>IF(N474="snížená",J474,0)</f>
        <v>0</v>
      </c>
      <c r="BG474" s="214">
        <f>IF(N474="zákl. přenesená",J474,0)</f>
        <v>0</v>
      </c>
      <c r="BH474" s="214">
        <f>IF(N474="sníž. přenesená",J474,0)</f>
        <v>0</v>
      </c>
      <c r="BI474" s="214">
        <f>IF(N474="nulová",J474,0)</f>
        <v>0</v>
      </c>
      <c r="BJ474" s="16" t="s">
        <v>80</v>
      </c>
      <c r="BK474" s="214">
        <f>ROUND(I474*H474,2)</f>
        <v>0</v>
      </c>
      <c r="BL474" s="16" t="s">
        <v>173</v>
      </c>
      <c r="BM474" s="16" t="s">
        <v>636</v>
      </c>
    </row>
    <row r="475" s="13" customFormat="1">
      <c r="B475" s="240"/>
      <c r="C475" s="241"/>
      <c r="D475" s="215" t="s">
        <v>177</v>
      </c>
      <c r="E475" s="242" t="s">
        <v>19</v>
      </c>
      <c r="F475" s="243" t="s">
        <v>637</v>
      </c>
      <c r="G475" s="241"/>
      <c r="H475" s="242" t="s">
        <v>19</v>
      </c>
      <c r="I475" s="244"/>
      <c r="J475" s="241"/>
      <c r="K475" s="241"/>
      <c r="L475" s="245"/>
      <c r="M475" s="246"/>
      <c r="N475" s="247"/>
      <c r="O475" s="247"/>
      <c r="P475" s="247"/>
      <c r="Q475" s="247"/>
      <c r="R475" s="247"/>
      <c r="S475" s="247"/>
      <c r="T475" s="248"/>
      <c r="AT475" s="249" t="s">
        <v>177</v>
      </c>
      <c r="AU475" s="249" t="s">
        <v>82</v>
      </c>
      <c r="AV475" s="13" t="s">
        <v>80</v>
      </c>
      <c r="AW475" s="13" t="s">
        <v>33</v>
      </c>
      <c r="AX475" s="13" t="s">
        <v>72</v>
      </c>
      <c r="AY475" s="249" t="s">
        <v>166</v>
      </c>
    </row>
    <row r="476" s="11" customFormat="1">
      <c r="B476" s="218"/>
      <c r="C476" s="219"/>
      <c r="D476" s="215" t="s">
        <v>177</v>
      </c>
      <c r="E476" s="220" t="s">
        <v>19</v>
      </c>
      <c r="F476" s="221" t="s">
        <v>455</v>
      </c>
      <c r="G476" s="219"/>
      <c r="H476" s="222">
        <v>28.239999999999998</v>
      </c>
      <c r="I476" s="223"/>
      <c r="J476" s="219"/>
      <c r="K476" s="219"/>
      <c r="L476" s="224"/>
      <c r="M476" s="225"/>
      <c r="N476" s="226"/>
      <c r="O476" s="226"/>
      <c r="P476" s="226"/>
      <c r="Q476" s="226"/>
      <c r="R476" s="226"/>
      <c r="S476" s="226"/>
      <c r="T476" s="227"/>
      <c r="AT476" s="228" t="s">
        <v>177</v>
      </c>
      <c r="AU476" s="228" t="s">
        <v>82</v>
      </c>
      <c r="AV476" s="11" t="s">
        <v>82</v>
      </c>
      <c r="AW476" s="11" t="s">
        <v>33</v>
      </c>
      <c r="AX476" s="11" t="s">
        <v>72</v>
      </c>
      <c r="AY476" s="228" t="s">
        <v>166</v>
      </c>
    </row>
    <row r="477" s="12" customFormat="1">
      <c r="B477" s="229"/>
      <c r="C477" s="230"/>
      <c r="D477" s="215" t="s">
        <v>177</v>
      </c>
      <c r="E477" s="231" t="s">
        <v>19</v>
      </c>
      <c r="F477" s="232" t="s">
        <v>179</v>
      </c>
      <c r="G477" s="230"/>
      <c r="H477" s="233">
        <v>28.239999999999998</v>
      </c>
      <c r="I477" s="234"/>
      <c r="J477" s="230"/>
      <c r="K477" s="230"/>
      <c r="L477" s="235"/>
      <c r="M477" s="236"/>
      <c r="N477" s="237"/>
      <c r="O477" s="237"/>
      <c r="P477" s="237"/>
      <c r="Q477" s="237"/>
      <c r="R477" s="237"/>
      <c r="S477" s="237"/>
      <c r="T477" s="238"/>
      <c r="AT477" s="239" t="s">
        <v>177</v>
      </c>
      <c r="AU477" s="239" t="s">
        <v>82</v>
      </c>
      <c r="AV477" s="12" t="s">
        <v>173</v>
      </c>
      <c r="AW477" s="12" t="s">
        <v>33</v>
      </c>
      <c r="AX477" s="12" t="s">
        <v>80</v>
      </c>
      <c r="AY477" s="239" t="s">
        <v>166</v>
      </c>
    </row>
    <row r="478" s="1" customFormat="1" ht="16.5" customHeight="1">
      <c r="B478" s="37"/>
      <c r="C478" s="203" t="s">
        <v>638</v>
      </c>
      <c r="D478" s="203" t="s">
        <v>168</v>
      </c>
      <c r="E478" s="204" t="s">
        <v>639</v>
      </c>
      <c r="F478" s="205" t="s">
        <v>640</v>
      </c>
      <c r="G478" s="206" t="s">
        <v>287</v>
      </c>
      <c r="H478" s="207">
        <v>28.239999999999998</v>
      </c>
      <c r="I478" s="208"/>
      <c r="J478" s="209">
        <f>ROUND(I478*H478,2)</f>
        <v>0</v>
      </c>
      <c r="K478" s="205" t="s">
        <v>172</v>
      </c>
      <c r="L478" s="42"/>
      <c r="M478" s="210" t="s">
        <v>19</v>
      </c>
      <c r="N478" s="211" t="s">
        <v>43</v>
      </c>
      <c r="O478" s="78"/>
      <c r="P478" s="212">
        <f>O478*H478</f>
        <v>0</v>
      </c>
      <c r="Q478" s="212">
        <v>0.0041000000000000003</v>
      </c>
      <c r="R478" s="212">
        <f>Q478*H478</f>
        <v>0.115784</v>
      </c>
      <c r="S478" s="212">
        <v>0</v>
      </c>
      <c r="T478" s="213">
        <f>S478*H478</f>
        <v>0</v>
      </c>
      <c r="AR478" s="16" t="s">
        <v>173</v>
      </c>
      <c r="AT478" s="16" t="s">
        <v>168</v>
      </c>
      <c r="AU478" s="16" t="s">
        <v>82</v>
      </c>
      <c r="AY478" s="16" t="s">
        <v>166</v>
      </c>
      <c r="BE478" s="214">
        <f>IF(N478="základní",J478,0)</f>
        <v>0</v>
      </c>
      <c r="BF478" s="214">
        <f>IF(N478="snížená",J478,0)</f>
        <v>0</v>
      </c>
      <c r="BG478" s="214">
        <f>IF(N478="zákl. přenesená",J478,0)</f>
        <v>0</v>
      </c>
      <c r="BH478" s="214">
        <f>IF(N478="sníž. přenesená",J478,0)</f>
        <v>0</v>
      </c>
      <c r="BI478" s="214">
        <f>IF(N478="nulová",J478,0)</f>
        <v>0</v>
      </c>
      <c r="BJ478" s="16" t="s">
        <v>80</v>
      </c>
      <c r="BK478" s="214">
        <f>ROUND(I478*H478,2)</f>
        <v>0</v>
      </c>
      <c r="BL478" s="16" t="s">
        <v>173</v>
      </c>
      <c r="BM478" s="16" t="s">
        <v>641</v>
      </c>
    </row>
    <row r="479" s="1" customFormat="1" ht="16.5" customHeight="1">
      <c r="B479" s="37"/>
      <c r="C479" s="203" t="s">
        <v>642</v>
      </c>
      <c r="D479" s="203" t="s">
        <v>168</v>
      </c>
      <c r="E479" s="204" t="s">
        <v>643</v>
      </c>
      <c r="F479" s="205" t="s">
        <v>644</v>
      </c>
      <c r="G479" s="206" t="s">
        <v>171</v>
      </c>
      <c r="H479" s="207">
        <v>10.18</v>
      </c>
      <c r="I479" s="208"/>
      <c r="J479" s="209">
        <f>ROUND(I479*H479,2)</f>
        <v>0</v>
      </c>
      <c r="K479" s="205" t="s">
        <v>172</v>
      </c>
      <c r="L479" s="42"/>
      <c r="M479" s="210" t="s">
        <v>19</v>
      </c>
      <c r="N479" s="211" t="s">
        <v>43</v>
      </c>
      <c r="O479" s="78"/>
      <c r="P479" s="212">
        <f>O479*H479</f>
        <v>0</v>
      </c>
      <c r="Q479" s="212">
        <v>2.1600000000000001</v>
      </c>
      <c r="R479" s="212">
        <f>Q479*H479</f>
        <v>21.988800000000001</v>
      </c>
      <c r="S479" s="212">
        <v>0</v>
      </c>
      <c r="T479" s="213">
        <f>S479*H479</f>
        <v>0</v>
      </c>
      <c r="AR479" s="16" t="s">
        <v>173</v>
      </c>
      <c r="AT479" s="16" t="s">
        <v>168</v>
      </c>
      <c r="AU479" s="16" t="s">
        <v>82</v>
      </c>
      <c r="AY479" s="16" t="s">
        <v>166</v>
      </c>
      <c r="BE479" s="214">
        <f>IF(N479="základní",J479,0)</f>
        <v>0</v>
      </c>
      <c r="BF479" s="214">
        <f>IF(N479="snížená",J479,0)</f>
        <v>0</v>
      </c>
      <c r="BG479" s="214">
        <f>IF(N479="zákl. přenesená",J479,0)</f>
        <v>0</v>
      </c>
      <c r="BH479" s="214">
        <f>IF(N479="sníž. přenesená",J479,0)</f>
        <v>0</v>
      </c>
      <c r="BI479" s="214">
        <f>IF(N479="nulová",J479,0)</f>
        <v>0</v>
      </c>
      <c r="BJ479" s="16" t="s">
        <v>80</v>
      </c>
      <c r="BK479" s="214">
        <f>ROUND(I479*H479,2)</f>
        <v>0</v>
      </c>
      <c r="BL479" s="16" t="s">
        <v>173</v>
      </c>
      <c r="BM479" s="16" t="s">
        <v>645</v>
      </c>
    </row>
    <row r="480" s="1" customFormat="1">
      <c r="B480" s="37"/>
      <c r="C480" s="38"/>
      <c r="D480" s="215" t="s">
        <v>175</v>
      </c>
      <c r="E480" s="38"/>
      <c r="F480" s="216" t="s">
        <v>646</v>
      </c>
      <c r="G480" s="38"/>
      <c r="H480" s="38"/>
      <c r="I480" s="129"/>
      <c r="J480" s="38"/>
      <c r="K480" s="38"/>
      <c r="L480" s="42"/>
      <c r="M480" s="217"/>
      <c r="N480" s="78"/>
      <c r="O480" s="78"/>
      <c r="P480" s="78"/>
      <c r="Q480" s="78"/>
      <c r="R480" s="78"/>
      <c r="S480" s="78"/>
      <c r="T480" s="79"/>
      <c r="AT480" s="16" t="s">
        <v>175</v>
      </c>
      <c r="AU480" s="16" t="s">
        <v>82</v>
      </c>
    </row>
    <row r="481" s="11" customFormat="1">
      <c r="B481" s="218"/>
      <c r="C481" s="219"/>
      <c r="D481" s="215" t="s">
        <v>177</v>
      </c>
      <c r="E481" s="220" t="s">
        <v>19</v>
      </c>
      <c r="F481" s="221" t="s">
        <v>647</v>
      </c>
      <c r="G481" s="219"/>
      <c r="H481" s="222">
        <v>4.3799999999999999</v>
      </c>
      <c r="I481" s="223"/>
      <c r="J481" s="219"/>
      <c r="K481" s="219"/>
      <c r="L481" s="224"/>
      <c r="M481" s="225"/>
      <c r="N481" s="226"/>
      <c r="O481" s="226"/>
      <c r="P481" s="226"/>
      <c r="Q481" s="226"/>
      <c r="R481" s="226"/>
      <c r="S481" s="226"/>
      <c r="T481" s="227"/>
      <c r="AT481" s="228" t="s">
        <v>177</v>
      </c>
      <c r="AU481" s="228" t="s">
        <v>82</v>
      </c>
      <c r="AV481" s="11" t="s">
        <v>82</v>
      </c>
      <c r="AW481" s="11" t="s">
        <v>33</v>
      </c>
      <c r="AX481" s="11" t="s">
        <v>72</v>
      </c>
      <c r="AY481" s="228" t="s">
        <v>166</v>
      </c>
    </row>
    <row r="482" s="11" customFormat="1">
      <c r="B482" s="218"/>
      <c r="C482" s="219"/>
      <c r="D482" s="215" t="s">
        <v>177</v>
      </c>
      <c r="E482" s="220" t="s">
        <v>19</v>
      </c>
      <c r="F482" s="221" t="s">
        <v>648</v>
      </c>
      <c r="G482" s="219"/>
      <c r="H482" s="222">
        <v>2.056</v>
      </c>
      <c r="I482" s="223"/>
      <c r="J482" s="219"/>
      <c r="K482" s="219"/>
      <c r="L482" s="224"/>
      <c r="M482" s="225"/>
      <c r="N482" s="226"/>
      <c r="O482" s="226"/>
      <c r="P482" s="226"/>
      <c r="Q482" s="226"/>
      <c r="R482" s="226"/>
      <c r="S482" s="226"/>
      <c r="T482" s="227"/>
      <c r="AT482" s="228" t="s">
        <v>177</v>
      </c>
      <c r="AU482" s="228" t="s">
        <v>82</v>
      </c>
      <c r="AV482" s="11" t="s">
        <v>82</v>
      </c>
      <c r="AW482" s="11" t="s">
        <v>33</v>
      </c>
      <c r="AX482" s="11" t="s">
        <v>72</v>
      </c>
      <c r="AY482" s="228" t="s">
        <v>166</v>
      </c>
    </row>
    <row r="483" s="11" customFormat="1">
      <c r="B483" s="218"/>
      <c r="C483" s="219"/>
      <c r="D483" s="215" t="s">
        <v>177</v>
      </c>
      <c r="E483" s="220" t="s">
        <v>19</v>
      </c>
      <c r="F483" s="221" t="s">
        <v>649</v>
      </c>
      <c r="G483" s="219"/>
      <c r="H483" s="222">
        <v>3.7440000000000002</v>
      </c>
      <c r="I483" s="223"/>
      <c r="J483" s="219"/>
      <c r="K483" s="219"/>
      <c r="L483" s="224"/>
      <c r="M483" s="225"/>
      <c r="N483" s="226"/>
      <c r="O483" s="226"/>
      <c r="P483" s="226"/>
      <c r="Q483" s="226"/>
      <c r="R483" s="226"/>
      <c r="S483" s="226"/>
      <c r="T483" s="227"/>
      <c r="AT483" s="228" t="s">
        <v>177</v>
      </c>
      <c r="AU483" s="228" t="s">
        <v>82</v>
      </c>
      <c r="AV483" s="11" t="s">
        <v>82</v>
      </c>
      <c r="AW483" s="11" t="s">
        <v>33</v>
      </c>
      <c r="AX483" s="11" t="s">
        <v>72</v>
      </c>
      <c r="AY483" s="228" t="s">
        <v>166</v>
      </c>
    </row>
    <row r="484" s="12" customFormat="1">
      <c r="B484" s="229"/>
      <c r="C484" s="230"/>
      <c r="D484" s="215" t="s">
        <v>177</v>
      </c>
      <c r="E484" s="231" t="s">
        <v>19</v>
      </c>
      <c r="F484" s="232" t="s">
        <v>179</v>
      </c>
      <c r="G484" s="230"/>
      <c r="H484" s="233">
        <v>10.18</v>
      </c>
      <c r="I484" s="234"/>
      <c r="J484" s="230"/>
      <c r="K484" s="230"/>
      <c r="L484" s="235"/>
      <c r="M484" s="236"/>
      <c r="N484" s="237"/>
      <c r="O484" s="237"/>
      <c r="P484" s="237"/>
      <c r="Q484" s="237"/>
      <c r="R484" s="237"/>
      <c r="S484" s="237"/>
      <c r="T484" s="238"/>
      <c r="AT484" s="239" t="s">
        <v>177</v>
      </c>
      <c r="AU484" s="239" t="s">
        <v>82</v>
      </c>
      <c r="AV484" s="12" t="s">
        <v>173</v>
      </c>
      <c r="AW484" s="12" t="s">
        <v>33</v>
      </c>
      <c r="AX484" s="12" t="s">
        <v>80</v>
      </c>
      <c r="AY484" s="239" t="s">
        <v>166</v>
      </c>
    </row>
    <row r="485" s="1" customFormat="1" ht="22.5" customHeight="1">
      <c r="B485" s="37"/>
      <c r="C485" s="203" t="s">
        <v>650</v>
      </c>
      <c r="D485" s="203" t="s">
        <v>168</v>
      </c>
      <c r="E485" s="204" t="s">
        <v>651</v>
      </c>
      <c r="F485" s="205" t="s">
        <v>652</v>
      </c>
      <c r="G485" s="206" t="s">
        <v>251</v>
      </c>
      <c r="H485" s="207">
        <v>7</v>
      </c>
      <c r="I485" s="208"/>
      <c r="J485" s="209">
        <f>ROUND(I485*H485,2)</f>
        <v>0</v>
      </c>
      <c r="K485" s="205" t="s">
        <v>172</v>
      </c>
      <c r="L485" s="42"/>
      <c r="M485" s="210" t="s">
        <v>19</v>
      </c>
      <c r="N485" s="211" t="s">
        <v>43</v>
      </c>
      <c r="O485" s="78"/>
      <c r="P485" s="212">
        <f>O485*H485</f>
        <v>0</v>
      </c>
      <c r="Q485" s="212">
        <v>0.016979999999999999</v>
      </c>
      <c r="R485" s="212">
        <f>Q485*H485</f>
        <v>0.11885999999999999</v>
      </c>
      <c r="S485" s="212">
        <v>0</v>
      </c>
      <c r="T485" s="213">
        <f>S485*H485</f>
        <v>0</v>
      </c>
      <c r="AR485" s="16" t="s">
        <v>173</v>
      </c>
      <c r="AT485" s="16" t="s">
        <v>168</v>
      </c>
      <c r="AU485" s="16" t="s">
        <v>82</v>
      </c>
      <c r="AY485" s="16" t="s">
        <v>166</v>
      </c>
      <c r="BE485" s="214">
        <f>IF(N485="základní",J485,0)</f>
        <v>0</v>
      </c>
      <c r="BF485" s="214">
        <f>IF(N485="snížená",J485,0)</f>
        <v>0</v>
      </c>
      <c r="BG485" s="214">
        <f>IF(N485="zákl. přenesená",J485,0)</f>
        <v>0</v>
      </c>
      <c r="BH485" s="214">
        <f>IF(N485="sníž. přenesená",J485,0)</f>
        <v>0</v>
      </c>
      <c r="BI485" s="214">
        <f>IF(N485="nulová",J485,0)</f>
        <v>0</v>
      </c>
      <c r="BJ485" s="16" t="s">
        <v>80</v>
      </c>
      <c r="BK485" s="214">
        <f>ROUND(I485*H485,2)</f>
        <v>0</v>
      </c>
      <c r="BL485" s="16" t="s">
        <v>173</v>
      </c>
      <c r="BM485" s="16" t="s">
        <v>653</v>
      </c>
    </row>
    <row r="486" s="1" customFormat="1">
      <c r="B486" s="37"/>
      <c r="C486" s="38"/>
      <c r="D486" s="215" t="s">
        <v>175</v>
      </c>
      <c r="E486" s="38"/>
      <c r="F486" s="216" t="s">
        <v>654</v>
      </c>
      <c r="G486" s="38"/>
      <c r="H486" s="38"/>
      <c r="I486" s="129"/>
      <c r="J486" s="38"/>
      <c r="K486" s="38"/>
      <c r="L486" s="42"/>
      <c r="M486" s="217"/>
      <c r="N486" s="78"/>
      <c r="O486" s="78"/>
      <c r="P486" s="78"/>
      <c r="Q486" s="78"/>
      <c r="R486" s="78"/>
      <c r="S486" s="78"/>
      <c r="T486" s="79"/>
      <c r="AT486" s="16" t="s">
        <v>175</v>
      </c>
      <c r="AU486" s="16" t="s">
        <v>82</v>
      </c>
    </row>
    <row r="487" s="11" customFormat="1">
      <c r="B487" s="218"/>
      <c r="C487" s="219"/>
      <c r="D487" s="215" t="s">
        <v>177</v>
      </c>
      <c r="E487" s="220" t="s">
        <v>19</v>
      </c>
      <c r="F487" s="221" t="s">
        <v>80</v>
      </c>
      <c r="G487" s="219"/>
      <c r="H487" s="222">
        <v>1</v>
      </c>
      <c r="I487" s="223"/>
      <c r="J487" s="219"/>
      <c r="K487" s="219"/>
      <c r="L487" s="224"/>
      <c r="M487" s="225"/>
      <c r="N487" s="226"/>
      <c r="O487" s="226"/>
      <c r="P487" s="226"/>
      <c r="Q487" s="226"/>
      <c r="R487" s="226"/>
      <c r="S487" s="226"/>
      <c r="T487" s="227"/>
      <c r="AT487" s="228" t="s">
        <v>177</v>
      </c>
      <c r="AU487" s="228" t="s">
        <v>82</v>
      </c>
      <c r="AV487" s="11" t="s">
        <v>82</v>
      </c>
      <c r="AW487" s="11" t="s">
        <v>33</v>
      </c>
      <c r="AX487" s="11" t="s">
        <v>72</v>
      </c>
      <c r="AY487" s="228" t="s">
        <v>166</v>
      </c>
    </row>
    <row r="488" s="11" customFormat="1">
      <c r="B488" s="218"/>
      <c r="C488" s="219"/>
      <c r="D488" s="215" t="s">
        <v>177</v>
      </c>
      <c r="E488" s="220" t="s">
        <v>19</v>
      </c>
      <c r="F488" s="221" t="s">
        <v>82</v>
      </c>
      <c r="G488" s="219"/>
      <c r="H488" s="222">
        <v>2</v>
      </c>
      <c r="I488" s="223"/>
      <c r="J488" s="219"/>
      <c r="K488" s="219"/>
      <c r="L488" s="224"/>
      <c r="M488" s="225"/>
      <c r="N488" s="226"/>
      <c r="O488" s="226"/>
      <c r="P488" s="226"/>
      <c r="Q488" s="226"/>
      <c r="R488" s="226"/>
      <c r="S488" s="226"/>
      <c r="T488" s="227"/>
      <c r="AT488" s="228" t="s">
        <v>177</v>
      </c>
      <c r="AU488" s="228" t="s">
        <v>82</v>
      </c>
      <c r="AV488" s="11" t="s">
        <v>82</v>
      </c>
      <c r="AW488" s="11" t="s">
        <v>33</v>
      </c>
      <c r="AX488" s="11" t="s">
        <v>72</v>
      </c>
      <c r="AY488" s="228" t="s">
        <v>166</v>
      </c>
    </row>
    <row r="489" s="11" customFormat="1">
      <c r="B489" s="218"/>
      <c r="C489" s="219"/>
      <c r="D489" s="215" t="s">
        <v>177</v>
      </c>
      <c r="E489" s="220" t="s">
        <v>19</v>
      </c>
      <c r="F489" s="221" t="s">
        <v>82</v>
      </c>
      <c r="G489" s="219"/>
      <c r="H489" s="222">
        <v>2</v>
      </c>
      <c r="I489" s="223"/>
      <c r="J489" s="219"/>
      <c r="K489" s="219"/>
      <c r="L489" s="224"/>
      <c r="M489" s="225"/>
      <c r="N489" s="226"/>
      <c r="O489" s="226"/>
      <c r="P489" s="226"/>
      <c r="Q489" s="226"/>
      <c r="R489" s="226"/>
      <c r="S489" s="226"/>
      <c r="T489" s="227"/>
      <c r="AT489" s="228" t="s">
        <v>177</v>
      </c>
      <c r="AU489" s="228" t="s">
        <v>82</v>
      </c>
      <c r="AV489" s="11" t="s">
        <v>82</v>
      </c>
      <c r="AW489" s="11" t="s">
        <v>33</v>
      </c>
      <c r="AX489" s="11" t="s">
        <v>72</v>
      </c>
      <c r="AY489" s="228" t="s">
        <v>166</v>
      </c>
    </row>
    <row r="490" s="11" customFormat="1">
      <c r="B490" s="218"/>
      <c r="C490" s="219"/>
      <c r="D490" s="215" t="s">
        <v>177</v>
      </c>
      <c r="E490" s="220" t="s">
        <v>19</v>
      </c>
      <c r="F490" s="221" t="s">
        <v>82</v>
      </c>
      <c r="G490" s="219"/>
      <c r="H490" s="222">
        <v>2</v>
      </c>
      <c r="I490" s="223"/>
      <c r="J490" s="219"/>
      <c r="K490" s="219"/>
      <c r="L490" s="224"/>
      <c r="M490" s="225"/>
      <c r="N490" s="226"/>
      <c r="O490" s="226"/>
      <c r="P490" s="226"/>
      <c r="Q490" s="226"/>
      <c r="R490" s="226"/>
      <c r="S490" s="226"/>
      <c r="T490" s="227"/>
      <c r="AT490" s="228" t="s">
        <v>177</v>
      </c>
      <c r="AU490" s="228" t="s">
        <v>82</v>
      </c>
      <c r="AV490" s="11" t="s">
        <v>82</v>
      </c>
      <c r="AW490" s="11" t="s">
        <v>33</v>
      </c>
      <c r="AX490" s="11" t="s">
        <v>72</v>
      </c>
      <c r="AY490" s="228" t="s">
        <v>166</v>
      </c>
    </row>
    <row r="491" s="12" customFormat="1">
      <c r="B491" s="229"/>
      <c r="C491" s="230"/>
      <c r="D491" s="215" t="s">
        <v>177</v>
      </c>
      <c r="E491" s="231" t="s">
        <v>19</v>
      </c>
      <c r="F491" s="232" t="s">
        <v>179</v>
      </c>
      <c r="G491" s="230"/>
      <c r="H491" s="233">
        <v>7</v>
      </c>
      <c r="I491" s="234"/>
      <c r="J491" s="230"/>
      <c r="K491" s="230"/>
      <c r="L491" s="235"/>
      <c r="M491" s="236"/>
      <c r="N491" s="237"/>
      <c r="O491" s="237"/>
      <c r="P491" s="237"/>
      <c r="Q491" s="237"/>
      <c r="R491" s="237"/>
      <c r="S491" s="237"/>
      <c r="T491" s="238"/>
      <c r="AT491" s="239" t="s">
        <v>177</v>
      </c>
      <c r="AU491" s="239" t="s">
        <v>82</v>
      </c>
      <c r="AV491" s="12" t="s">
        <v>173</v>
      </c>
      <c r="AW491" s="12" t="s">
        <v>33</v>
      </c>
      <c r="AX491" s="12" t="s">
        <v>80</v>
      </c>
      <c r="AY491" s="239" t="s">
        <v>166</v>
      </c>
    </row>
    <row r="492" s="1" customFormat="1" ht="16.5" customHeight="1">
      <c r="B492" s="37"/>
      <c r="C492" s="250" t="s">
        <v>655</v>
      </c>
      <c r="D492" s="250" t="s">
        <v>319</v>
      </c>
      <c r="E492" s="251" t="s">
        <v>656</v>
      </c>
      <c r="F492" s="252" t="s">
        <v>657</v>
      </c>
      <c r="G492" s="253" t="s">
        <v>251</v>
      </c>
      <c r="H492" s="254">
        <v>1</v>
      </c>
      <c r="I492" s="255"/>
      <c r="J492" s="256">
        <f>ROUND(I492*H492,2)</f>
        <v>0</v>
      </c>
      <c r="K492" s="252" t="s">
        <v>172</v>
      </c>
      <c r="L492" s="257"/>
      <c r="M492" s="258" t="s">
        <v>19</v>
      </c>
      <c r="N492" s="259" t="s">
        <v>43</v>
      </c>
      <c r="O492" s="78"/>
      <c r="P492" s="212">
        <f>O492*H492</f>
        <v>0</v>
      </c>
      <c r="Q492" s="212">
        <v>0.013400000000000001</v>
      </c>
      <c r="R492" s="212">
        <f>Q492*H492</f>
        <v>0.013400000000000001</v>
      </c>
      <c r="S492" s="212">
        <v>0</v>
      </c>
      <c r="T492" s="213">
        <f>S492*H492</f>
        <v>0</v>
      </c>
      <c r="AR492" s="16" t="s">
        <v>213</v>
      </c>
      <c r="AT492" s="16" t="s">
        <v>319</v>
      </c>
      <c r="AU492" s="16" t="s">
        <v>82</v>
      </c>
      <c r="AY492" s="16" t="s">
        <v>166</v>
      </c>
      <c r="BE492" s="214">
        <f>IF(N492="základní",J492,0)</f>
        <v>0</v>
      </c>
      <c r="BF492" s="214">
        <f>IF(N492="snížená",J492,0)</f>
        <v>0</v>
      </c>
      <c r="BG492" s="214">
        <f>IF(N492="zákl. přenesená",J492,0)</f>
        <v>0</v>
      </c>
      <c r="BH492" s="214">
        <f>IF(N492="sníž. přenesená",J492,0)</f>
        <v>0</v>
      </c>
      <c r="BI492" s="214">
        <f>IF(N492="nulová",J492,0)</f>
        <v>0</v>
      </c>
      <c r="BJ492" s="16" t="s">
        <v>80</v>
      </c>
      <c r="BK492" s="214">
        <f>ROUND(I492*H492,2)</f>
        <v>0</v>
      </c>
      <c r="BL492" s="16" t="s">
        <v>173</v>
      </c>
      <c r="BM492" s="16" t="s">
        <v>658</v>
      </c>
    </row>
    <row r="493" s="1" customFormat="1" ht="16.5" customHeight="1">
      <c r="B493" s="37"/>
      <c r="C493" s="250" t="s">
        <v>659</v>
      </c>
      <c r="D493" s="250" t="s">
        <v>319</v>
      </c>
      <c r="E493" s="251" t="s">
        <v>660</v>
      </c>
      <c r="F493" s="252" t="s">
        <v>661</v>
      </c>
      <c r="G493" s="253" t="s">
        <v>251</v>
      </c>
      <c r="H493" s="254">
        <v>2</v>
      </c>
      <c r="I493" s="255"/>
      <c r="J493" s="256">
        <f>ROUND(I493*H493,2)</f>
        <v>0</v>
      </c>
      <c r="K493" s="252" t="s">
        <v>172</v>
      </c>
      <c r="L493" s="257"/>
      <c r="M493" s="258" t="s">
        <v>19</v>
      </c>
      <c r="N493" s="259" t="s">
        <v>43</v>
      </c>
      <c r="O493" s="78"/>
      <c r="P493" s="212">
        <f>O493*H493</f>
        <v>0</v>
      </c>
      <c r="Q493" s="212">
        <v>0.013599999999999999</v>
      </c>
      <c r="R493" s="212">
        <f>Q493*H493</f>
        <v>0.027199999999999998</v>
      </c>
      <c r="S493" s="212">
        <v>0</v>
      </c>
      <c r="T493" s="213">
        <f>S493*H493</f>
        <v>0</v>
      </c>
      <c r="AR493" s="16" t="s">
        <v>213</v>
      </c>
      <c r="AT493" s="16" t="s">
        <v>319</v>
      </c>
      <c r="AU493" s="16" t="s">
        <v>82</v>
      </c>
      <c r="AY493" s="16" t="s">
        <v>166</v>
      </c>
      <c r="BE493" s="214">
        <f>IF(N493="základní",J493,0)</f>
        <v>0</v>
      </c>
      <c r="BF493" s="214">
        <f>IF(N493="snížená",J493,0)</f>
        <v>0</v>
      </c>
      <c r="BG493" s="214">
        <f>IF(N493="zákl. přenesená",J493,0)</f>
        <v>0</v>
      </c>
      <c r="BH493" s="214">
        <f>IF(N493="sníž. přenesená",J493,0)</f>
        <v>0</v>
      </c>
      <c r="BI493" s="214">
        <f>IF(N493="nulová",J493,0)</f>
        <v>0</v>
      </c>
      <c r="BJ493" s="16" t="s">
        <v>80</v>
      </c>
      <c r="BK493" s="214">
        <f>ROUND(I493*H493,2)</f>
        <v>0</v>
      </c>
      <c r="BL493" s="16" t="s">
        <v>173</v>
      </c>
      <c r="BM493" s="16" t="s">
        <v>662</v>
      </c>
    </row>
    <row r="494" s="1" customFormat="1" ht="16.5" customHeight="1">
      <c r="B494" s="37"/>
      <c r="C494" s="250" t="s">
        <v>663</v>
      </c>
      <c r="D494" s="250" t="s">
        <v>319</v>
      </c>
      <c r="E494" s="251" t="s">
        <v>664</v>
      </c>
      <c r="F494" s="252" t="s">
        <v>665</v>
      </c>
      <c r="G494" s="253" t="s">
        <v>251</v>
      </c>
      <c r="H494" s="254">
        <v>2</v>
      </c>
      <c r="I494" s="255"/>
      <c r="J494" s="256">
        <f>ROUND(I494*H494,2)</f>
        <v>0</v>
      </c>
      <c r="K494" s="252" t="s">
        <v>172</v>
      </c>
      <c r="L494" s="257"/>
      <c r="M494" s="258" t="s">
        <v>19</v>
      </c>
      <c r="N494" s="259" t="s">
        <v>43</v>
      </c>
      <c r="O494" s="78"/>
      <c r="P494" s="212">
        <f>O494*H494</f>
        <v>0</v>
      </c>
      <c r="Q494" s="212">
        <v>0.0137</v>
      </c>
      <c r="R494" s="212">
        <f>Q494*H494</f>
        <v>0.027400000000000001</v>
      </c>
      <c r="S494" s="212">
        <v>0</v>
      </c>
      <c r="T494" s="213">
        <f>S494*H494</f>
        <v>0</v>
      </c>
      <c r="AR494" s="16" t="s">
        <v>213</v>
      </c>
      <c r="AT494" s="16" t="s">
        <v>319</v>
      </c>
      <c r="AU494" s="16" t="s">
        <v>82</v>
      </c>
      <c r="AY494" s="16" t="s">
        <v>166</v>
      </c>
      <c r="BE494" s="214">
        <f>IF(N494="základní",J494,0)</f>
        <v>0</v>
      </c>
      <c r="BF494" s="214">
        <f>IF(N494="snížená",J494,0)</f>
        <v>0</v>
      </c>
      <c r="BG494" s="214">
        <f>IF(N494="zákl. přenesená",J494,0)</f>
        <v>0</v>
      </c>
      <c r="BH494" s="214">
        <f>IF(N494="sníž. přenesená",J494,0)</f>
        <v>0</v>
      </c>
      <c r="BI494" s="214">
        <f>IF(N494="nulová",J494,0)</f>
        <v>0</v>
      </c>
      <c r="BJ494" s="16" t="s">
        <v>80</v>
      </c>
      <c r="BK494" s="214">
        <f>ROUND(I494*H494,2)</f>
        <v>0</v>
      </c>
      <c r="BL494" s="16" t="s">
        <v>173</v>
      </c>
      <c r="BM494" s="16" t="s">
        <v>666</v>
      </c>
    </row>
    <row r="495" s="1" customFormat="1" ht="16.5" customHeight="1">
      <c r="B495" s="37"/>
      <c r="C495" s="250" t="s">
        <v>667</v>
      </c>
      <c r="D495" s="250" t="s">
        <v>319</v>
      </c>
      <c r="E495" s="251" t="s">
        <v>668</v>
      </c>
      <c r="F495" s="252" t="s">
        <v>669</v>
      </c>
      <c r="G495" s="253" t="s">
        <v>251</v>
      </c>
      <c r="H495" s="254">
        <v>2</v>
      </c>
      <c r="I495" s="255"/>
      <c r="J495" s="256">
        <f>ROUND(I495*H495,2)</f>
        <v>0</v>
      </c>
      <c r="K495" s="252" t="s">
        <v>172</v>
      </c>
      <c r="L495" s="257"/>
      <c r="M495" s="258" t="s">
        <v>19</v>
      </c>
      <c r="N495" s="259" t="s">
        <v>43</v>
      </c>
      <c r="O495" s="78"/>
      <c r="P495" s="212">
        <f>O495*H495</f>
        <v>0</v>
      </c>
      <c r="Q495" s="212">
        <v>0.0138</v>
      </c>
      <c r="R495" s="212">
        <f>Q495*H495</f>
        <v>0.0276</v>
      </c>
      <c r="S495" s="212">
        <v>0</v>
      </c>
      <c r="T495" s="213">
        <f>S495*H495</f>
        <v>0</v>
      </c>
      <c r="AR495" s="16" t="s">
        <v>213</v>
      </c>
      <c r="AT495" s="16" t="s">
        <v>319</v>
      </c>
      <c r="AU495" s="16" t="s">
        <v>82</v>
      </c>
      <c r="AY495" s="16" t="s">
        <v>166</v>
      </c>
      <c r="BE495" s="214">
        <f>IF(N495="základní",J495,0)</f>
        <v>0</v>
      </c>
      <c r="BF495" s="214">
        <f>IF(N495="snížená",J495,0)</f>
        <v>0</v>
      </c>
      <c r="BG495" s="214">
        <f>IF(N495="zákl. přenesená",J495,0)</f>
        <v>0</v>
      </c>
      <c r="BH495" s="214">
        <f>IF(N495="sníž. přenesená",J495,0)</f>
        <v>0</v>
      </c>
      <c r="BI495" s="214">
        <f>IF(N495="nulová",J495,0)</f>
        <v>0</v>
      </c>
      <c r="BJ495" s="16" t="s">
        <v>80</v>
      </c>
      <c r="BK495" s="214">
        <f>ROUND(I495*H495,2)</f>
        <v>0</v>
      </c>
      <c r="BL495" s="16" t="s">
        <v>173</v>
      </c>
      <c r="BM495" s="16" t="s">
        <v>670</v>
      </c>
    </row>
    <row r="496" s="1" customFormat="1" ht="22.5" customHeight="1">
      <c r="B496" s="37"/>
      <c r="C496" s="203" t="s">
        <v>671</v>
      </c>
      <c r="D496" s="203" t="s">
        <v>168</v>
      </c>
      <c r="E496" s="204" t="s">
        <v>651</v>
      </c>
      <c r="F496" s="205" t="s">
        <v>652</v>
      </c>
      <c r="G496" s="206" t="s">
        <v>251</v>
      </c>
      <c r="H496" s="207">
        <v>5</v>
      </c>
      <c r="I496" s="208"/>
      <c r="J496" s="209">
        <f>ROUND(I496*H496,2)</f>
        <v>0</v>
      </c>
      <c r="K496" s="205" t="s">
        <v>172</v>
      </c>
      <c r="L496" s="42"/>
      <c r="M496" s="210" t="s">
        <v>19</v>
      </c>
      <c r="N496" s="211" t="s">
        <v>43</v>
      </c>
      <c r="O496" s="78"/>
      <c r="P496" s="212">
        <f>O496*H496</f>
        <v>0</v>
      </c>
      <c r="Q496" s="212">
        <v>0.016979999999999999</v>
      </c>
      <c r="R496" s="212">
        <f>Q496*H496</f>
        <v>0.084899999999999989</v>
      </c>
      <c r="S496" s="212">
        <v>0</v>
      </c>
      <c r="T496" s="213">
        <f>S496*H496</f>
        <v>0</v>
      </c>
      <c r="AR496" s="16" t="s">
        <v>173</v>
      </c>
      <c r="AT496" s="16" t="s">
        <v>168</v>
      </c>
      <c r="AU496" s="16" t="s">
        <v>82</v>
      </c>
      <c r="AY496" s="16" t="s">
        <v>166</v>
      </c>
      <c r="BE496" s="214">
        <f>IF(N496="základní",J496,0)</f>
        <v>0</v>
      </c>
      <c r="BF496" s="214">
        <f>IF(N496="snížená",J496,0)</f>
        <v>0</v>
      </c>
      <c r="BG496" s="214">
        <f>IF(N496="zákl. přenesená",J496,0)</f>
        <v>0</v>
      </c>
      <c r="BH496" s="214">
        <f>IF(N496="sníž. přenesená",J496,0)</f>
        <v>0</v>
      </c>
      <c r="BI496" s="214">
        <f>IF(N496="nulová",J496,0)</f>
        <v>0</v>
      </c>
      <c r="BJ496" s="16" t="s">
        <v>80</v>
      </c>
      <c r="BK496" s="214">
        <f>ROUND(I496*H496,2)</f>
        <v>0</v>
      </c>
      <c r="BL496" s="16" t="s">
        <v>173</v>
      </c>
      <c r="BM496" s="16" t="s">
        <v>672</v>
      </c>
    </row>
    <row r="497" s="1" customFormat="1">
      <c r="B497" s="37"/>
      <c r="C497" s="38"/>
      <c r="D497" s="215" t="s">
        <v>175</v>
      </c>
      <c r="E497" s="38"/>
      <c r="F497" s="216" t="s">
        <v>654</v>
      </c>
      <c r="G497" s="38"/>
      <c r="H497" s="38"/>
      <c r="I497" s="129"/>
      <c r="J497" s="38"/>
      <c r="K497" s="38"/>
      <c r="L497" s="42"/>
      <c r="M497" s="217"/>
      <c r="N497" s="78"/>
      <c r="O497" s="78"/>
      <c r="P497" s="78"/>
      <c r="Q497" s="78"/>
      <c r="R497" s="78"/>
      <c r="S497" s="78"/>
      <c r="T497" s="79"/>
      <c r="AT497" s="16" t="s">
        <v>175</v>
      </c>
      <c r="AU497" s="16" t="s">
        <v>82</v>
      </c>
    </row>
    <row r="498" s="11" customFormat="1">
      <c r="B498" s="218"/>
      <c r="C498" s="219"/>
      <c r="D498" s="215" t="s">
        <v>177</v>
      </c>
      <c r="E498" s="220" t="s">
        <v>19</v>
      </c>
      <c r="F498" s="221" t="s">
        <v>673</v>
      </c>
      <c r="G498" s="219"/>
      <c r="H498" s="222">
        <v>5</v>
      </c>
      <c r="I498" s="223"/>
      <c r="J498" s="219"/>
      <c r="K498" s="219"/>
      <c r="L498" s="224"/>
      <c r="M498" s="225"/>
      <c r="N498" s="226"/>
      <c r="O498" s="226"/>
      <c r="P498" s="226"/>
      <c r="Q498" s="226"/>
      <c r="R498" s="226"/>
      <c r="S498" s="226"/>
      <c r="T498" s="227"/>
      <c r="AT498" s="228" t="s">
        <v>177</v>
      </c>
      <c r="AU498" s="228" t="s">
        <v>82</v>
      </c>
      <c r="AV498" s="11" t="s">
        <v>82</v>
      </c>
      <c r="AW498" s="11" t="s">
        <v>33</v>
      </c>
      <c r="AX498" s="11" t="s">
        <v>72</v>
      </c>
      <c r="AY498" s="228" t="s">
        <v>166</v>
      </c>
    </row>
    <row r="499" s="12" customFormat="1">
      <c r="B499" s="229"/>
      <c r="C499" s="230"/>
      <c r="D499" s="215" t="s">
        <v>177</v>
      </c>
      <c r="E499" s="231" t="s">
        <v>19</v>
      </c>
      <c r="F499" s="232" t="s">
        <v>179</v>
      </c>
      <c r="G499" s="230"/>
      <c r="H499" s="233">
        <v>5</v>
      </c>
      <c r="I499" s="234"/>
      <c r="J499" s="230"/>
      <c r="K499" s="230"/>
      <c r="L499" s="235"/>
      <c r="M499" s="236"/>
      <c r="N499" s="237"/>
      <c r="O499" s="237"/>
      <c r="P499" s="237"/>
      <c r="Q499" s="237"/>
      <c r="R499" s="237"/>
      <c r="S499" s="237"/>
      <c r="T499" s="238"/>
      <c r="AT499" s="239" t="s">
        <v>177</v>
      </c>
      <c r="AU499" s="239" t="s">
        <v>82</v>
      </c>
      <c r="AV499" s="12" t="s">
        <v>173</v>
      </c>
      <c r="AW499" s="12" t="s">
        <v>33</v>
      </c>
      <c r="AX499" s="12" t="s">
        <v>80</v>
      </c>
      <c r="AY499" s="239" t="s">
        <v>166</v>
      </c>
    </row>
    <row r="500" s="1" customFormat="1" ht="16.5" customHeight="1">
      <c r="B500" s="37"/>
      <c r="C500" s="250" t="s">
        <v>674</v>
      </c>
      <c r="D500" s="250" t="s">
        <v>319</v>
      </c>
      <c r="E500" s="251" t="s">
        <v>675</v>
      </c>
      <c r="F500" s="252" t="s">
        <v>676</v>
      </c>
      <c r="G500" s="253" t="s">
        <v>251</v>
      </c>
      <c r="H500" s="254">
        <v>1</v>
      </c>
      <c r="I500" s="255"/>
      <c r="J500" s="256">
        <f>ROUND(I500*H500,2)</f>
        <v>0</v>
      </c>
      <c r="K500" s="252" t="s">
        <v>172</v>
      </c>
      <c r="L500" s="257"/>
      <c r="M500" s="258" t="s">
        <v>19</v>
      </c>
      <c r="N500" s="259" t="s">
        <v>43</v>
      </c>
      <c r="O500" s="78"/>
      <c r="P500" s="212">
        <f>O500*H500</f>
        <v>0</v>
      </c>
      <c r="Q500" s="212">
        <v>0.014500000000000001</v>
      </c>
      <c r="R500" s="212">
        <f>Q500*H500</f>
        <v>0.014500000000000001</v>
      </c>
      <c r="S500" s="212">
        <v>0</v>
      </c>
      <c r="T500" s="213">
        <f>S500*H500</f>
        <v>0</v>
      </c>
      <c r="AR500" s="16" t="s">
        <v>213</v>
      </c>
      <c r="AT500" s="16" t="s">
        <v>319</v>
      </c>
      <c r="AU500" s="16" t="s">
        <v>82</v>
      </c>
      <c r="AY500" s="16" t="s">
        <v>166</v>
      </c>
      <c r="BE500" s="214">
        <f>IF(N500="základní",J500,0)</f>
        <v>0</v>
      </c>
      <c r="BF500" s="214">
        <f>IF(N500="snížená",J500,0)</f>
        <v>0</v>
      </c>
      <c r="BG500" s="214">
        <f>IF(N500="zákl. přenesená",J500,0)</f>
        <v>0</v>
      </c>
      <c r="BH500" s="214">
        <f>IF(N500="sníž. přenesená",J500,0)</f>
        <v>0</v>
      </c>
      <c r="BI500" s="214">
        <f>IF(N500="nulová",J500,0)</f>
        <v>0</v>
      </c>
      <c r="BJ500" s="16" t="s">
        <v>80</v>
      </c>
      <c r="BK500" s="214">
        <f>ROUND(I500*H500,2)</f>
        <v>0</v>
      </c>
      <c r="BL500" s="16" t="s">
        <v>173</v>
      </c>
      <c r="BM500" s="16" t="s">
        <v>677</v>
      </c>
    </row>
    <row r="501" s="1" customFormat="1" ht="16.5" customHeight="1">
      <c r="B501" s="37"/>
      <c r="C501" s="250" t="s">
        <v>678</v>
      </c>
      <c r="D501" s="250" t="s">
        <v>319</v>
      </c>
      <c r="E501" s="251" t="s">
        <v>679</v>
      </c>
      <c r="F501" s="252" t="s">
        <v>680</v>
      </c>
      <c r="G501" s="253" t="s">
        <v>251</v>
      </c>
      <c r="H501" s="254">
        <v>4</v>
      </c>
      <c r="I501" s="255"/>
      <c r="J501" s="256">
        <f>ROUND(I501*H501,2)</f>
        <v>0</v>
      </c>
      <c r="K501" s="252" t="s">
        <v>19</v>
      </c>
      <c r="L501" s="257"/>
      <c r="M501" s="258" t="s">
        <v>19</v>
      </c>
      <c r="N501" s="259" t="s">
        <v>43</v>
      </c>
      <c r="O501" s="78"/>
      <c r="P501" s="212">
        <f>O501*H501</f>
        <v>0</v>
      </c>
      <c r="Q501" s="212">
        <v>0.0138</v>
      </c>
      <c r="R501" s="212">
        <f>Q501*H501</f>
        <v>0.055199999999999999</v>
      </c>
      <c r="S501" s="212">
        <v>0</v>
      </c>
      <c r="T501" s="213">
        <f>S501*H501</f>
        <v>0</v>
      </c>
      <c r="AR501" s="16" t="s">
        <v>213</v>
      </c>
      <c r="AT501" s="16" t="s">
        <v>319</v>
      </c>
      <c r="AU501" s="16" t="s">
        <v>82</v>
      </c>
      <c r="AY501" s="16" t="s">
        <v>166</v>
      </c>
      <c r="BE501" s="214">
        <f>IF(N501="základní",J501,0)</f>
        <v>0</v>
      </c>
      <c r="BF501" s="214">
        <f>IF(N501="snížená",J501,0)</f>
        <v>0</v>
      </c>
      <c r="BG501" s="214">
        <f>IF(N501="zákl. přenesená",J501,0)</f>
        <v>0</v>
      </c>
      <c r="BH501" s="214">
        <f>IF(N501="sníž. přenesená",J501,0)</f>
        <v>0</v>
      </c>
      <c r="BI501" s="214">
        <f>IF(N501="nulová",J501,0)</f>
        <v>0</v>
      </c>
      <c r="BJ501" s="16" t="s">
        <v>80</v>
      </c>
      <c r="BK501" s="214">
        <f>ROUND(I501*H501,2)</f>
        <v>0</v>
      </c>
      <c r="BL501" s="16" t="s">
        <v>173</v>
      </c>
      <c r="BM501" s="16" t="s">
        <v>681</v>
      </c>
    </row>
    <row r="502" s="1" customFormat="1" ht="16.5" customHeight="1">
      <c r="B502" s="37"/>
      <c r="C502" s="203" t="s">
        <v>682</v>
      </c>
      <c r="D502" s="203" t="s">
        <v>168</v>
      </c>
      <c r="E502" s="204" t="s">
        <v>683</v>
      </c>
      <c r="F502" s="205" t="s">
        <v>684</v>
      </c>
      <c r="G502" s="206" t="s">
        <v>251</v>
      </c>
      <c r="H502" s="207">
        <v>2</v>
      </c>
      <c r="I502" s="208"/>
      <c r="J502" s="209">
        <f>ROUND(I502*H502,2)</f>
        <v>0</v>
      </c>
      <c r="K502" s="205" t="s">
        <v>172</v>
      </c>
      <c r="L502" s="42"/>
      <c r="M502" s="210" t="s">
        <v>19</v>
      </c>
      <c r="N502" s="211" t="s">
        <v>43</v>
      </c>
      <c r="O502" s="78"/>
      <c r="P502" s="212">
        <f>O502*H502</f>
        <v>0</v>
      </c>
      <c r="Q502" s="212">
        <v>0.025159999999999998</v>
      </c>
      <c r="R502" s="212">
        <f>Q502*H502</f>
        <v>0.050319999999999997</v>
      </c>
      <c r="S502" s="212">
        <v>0</v>
      </c>
      <c r="T502" s="213">
        <f>S502*H502</f>
        <v>0</v>
      </c>
      <c r="AR502" s="16" t="s">
        <v>173</v>
      </c>
      <c r="AT502" s="16" t="s">
        <v>168</v>
      </c>
      <c r="AU502" s="16" t="s">
        <v>82</v>
      </c>
      <c r="AY502" s="16" t="s">
        <v>166</v>
      </c>
      <c r="BE502" s="214">
        <f>IF(N502="základní",J502,0)</f>
        <v>0</v>
      </c>
      <c r="BF502" s="214">
        <f>IF(N502="snížená",J502,0)</f>
        <v>0</v>
      </c>
      <c r="BG502" s="214">
        <f>IF(N502="zákl. přenesená",J502,0)</f>
        <v>0</v>
      </c>
      <c r="BH502" s="214">
        <f>IF(N502="sníž. přenesená",J502,0)</f>
        <v>0</v>
      </c>
      <c r="BI502" s="214">
        <f>IF(N502="nulová",J502,0)</f>
        <v>0</v>
      </c>
      <c r="BJ502" s="16" t="s">
        <v>80</v>
      </c>
      <c r="BK502" s="214">
        <f>ROUND(I502*H502,2)</f>
        <v>0</v>
      </c>
      <c r="BL502" s="16" t="s">
        <v>173</v>
      </c>
      <c r="BM502" s="16" t="s">
        <v>685</v>
      </c>
    </row>
    <row r="503" s="1" customFormat="1">
      <c r="B503" s="37"/>
      <c r="C503" s="38"/>
      <c r="D503" s="215" t="s">
        <v>175</v>
      </c>
      <c r="E503" s="38"/>
      <c r="F503" s="216" t="s">
        <v>686</v>
      </c>
      <c r="G503" s="38"/>
      <c r="H503" s="38"/>
      <c r="I503" s="129"/>
      <c r="J503" s="38"/>
      <c r="K503" s="38"/>
      <c r="L503" s="42"/>
      <c r="M503" s="217"/>
      <c r="N503" s="78"/>
      <c r="O503" s="78"/>
      <c r="P503" s="78"/>
      <c r="Q503" s="78"/>
      <c r="R503" s="78"/>
      <c r="S503" s="78"/>
      <c r="T503" s="79"/>
      <c r="AT503" s="16" t="s">
        <v>175</v>
      </c>
      <c r="AU503" s="16" t="s">
        <v>82</v>
      </c>
    </row>
    <row r="504" s="11" customFormat="1">
      <c r="B504" s="218"/>
      <c r="C504" s="219"/>
      <c r="D504" s="215" t="s">
        <v>177</v>
      </c>
      <c r="E504" s="220" t="s">
        <v>19</v>
      </c>
      <c r="F504" s="221" t="s">
        <v>82</v>
      </c>
      <c r="G504" s="219"/>
      <c r="H504" s="222">
        <v>2</v>
      </c>
      <c r="I504" s="223"/>
      <c r="J504" s="219"/>
      <c r="K504" s="219"/>
      <c r="L504" s="224"/>
      <c r="M504" s="225"/>
      <c r="N504" s="226"/>
      <c r="O504" s="226"/>
      <c r="P504" s="226"/>
      <c r="Q504" s="226"/>
      <c r="R504" s="226"/>
      <c r="S504" s="226"/>
      <c r="T504" s="227"/>
      <c r="AT504" s="228" t="s">
        <v>177</v>
      </c>
      <c r="AU504" s="228" t="s">
        <v>82</v>
      </c>
      <c r="AV504" s="11" t="s">
        <v>82</v>
      </c>
      <c r="AW504" s="11" t="s">
        <v>33</v>
      </c>
      <c r="AX504" s="11" t="s">
        <v>72</v>
      </c>
      <c r="AY504" s="228" t="s">
        <v>166</v>
      </c>
    </row>
    <row r="505" s="13" customFormat="1">
      <c r="B505" s="240"/>
      <c r="C505" s="241"/>
      <c r="D505" s="215" t="s">
        <v>177</v>
      </c>
      <c r="E505" s="242" t="s">
        <v>19</v>
      </c>
      <c r="F505" s="243" t="s">
        <v>687</v>
      </c>
      <c r="G505" s="241"/>
      <c r="H505" s="242" t="s">
        <v>19</v>
      </c>
      <c r="I505" s="244"/>
      <c r="J505" s="241"/>
      <c r="K505" s="241"/>
      <c r="L505" s="245"/>
      <c r="M505" s="246"/>
      <c r="N505" s="247"/>
      <c r="O505" s="247"/>
      <c r="P505" s="247"/>
      <c r="Q505" s="247"/>
      <c r="R505" s="247"/>
      <c r="S505" s="247"/>
      <c r="T505" s="248"/>
      <c r="AT505" s="249" t="s">
        <v>177</v>
      </c>
      <c r="AU505" s="249" t="s">
        <v>82</v>
      </c>
      <c r="AV505" s="13" t="s">
        <v>80</v>
      </c>
      <c r="AW505" s="13" t="s">
        <v>33</v>
      </c>
      <c r="AX505" s="13" t="s">
        <v>72</v>
      </c>
      <c r="AY505" s="249" t="s">
        <v>166</v>
      </c>
    </row>
    <row r="506" s="12" customFormat="1">
      <c r="B506" s="229"/>
      <c r="C506" s="230"/>
      <c r="D506" s="215" t="s">
        <v>177</v>
      </c>
      <c r="E506" s="231" t="s">
        <v>19</v>
      </c>
      <c r="F506" s="232" t="s">
        <v>179</v>
      </c>
      <c r="G506" s="230"/>
      <c r="H506" s="233">
        <v>2</v>
      </c>
      <c r="I506" s="234"/>
      <c r="J506" s="230"/>
      <c r="K506" s="230"/>
      <c r="L506" s="235"/>
      <c r="M506" s="236"/>
      <c r="N506" s="237"/>
      <c r="O506" s="237"/>
      <c r="P506" s="237"/>
      <c r="Q506" s="237"/>
      <c r="R506" s="237"/>
      <c r="S506" s="237"/>
      <c r="T506" s="238"/>
      <c r="AT506" s="239" t="s">
        <v>177</v>
      </c>
      <c r="AU506" s="239" t="s">
        <v>82</v>
      </c>
      <c r="AV506" s="12" t="s">
        <v>173</v>
      </c>
      <c r="AW506" s="12" t="s">
        <v>33</v>
      </c>
      <c r="AX506" s="12" t="s">
        <v>80</v>
      </c>
      <c r="AY506" s="239" t="s">
        <v>166</v>
      </c>
    </row>
    <row r="507" s="1" customFormat="1" ht="16.5" customHeight="1">
      <c r="B507" s="37"/>
      <c r="C507" s="250" t="s">
        <v>688</v>
      </c>
      <c r="D507" s="250" t="s">
        <v>319</v>
      </c>
      <c r="E507" s="251" t="s">
        <v>689</v>
      </c>
      <c r="F507" s="252" t="s">
        <v>690</v>
      </c>
      <c r="G507" s="253" t="s">
        <v>251</v>
      </c>
      <c r="H507" s="254">
        <v>2</v>
      </c>
      <c r="I507" s="255"/>
      <c r="J507" s="256">
        <f>ROUND(I507*H507,2)</f>
        <v>0</v>
      </c>
      <c r="K507" s="252" t="s">
        <v>19</v>
      </c>
      <c r="L507" s="257"/>
      <c r="M507" s="258" t="s">
        <v>19</v>
      </c>
      <c r="N507" s="259" t="s">
        <v>43</v>
      </c>
      <c r="O507" s="78"/>
      <c r="P507" s="212">
        <f>O507*H507</f>
        <v>0</v>
      </c>
      <c r="Q507" s="212">
        <v>0.013400000000000001</v>
      </c>
      <c r="R507" s="212">
        <f>Q507*H507</f>
        <v>0.026800000000000001</v>
      </c>
      <c r="S507" s="212">
        <v>0</v>
      </c>
      <c r="T507" s="213">
        <f>S507*H507</f>
        <v>0</v>
      </c>
      <c r="AR507" s="16" t="s">
        <v>213</v>
      </c>
      <c r="AT507" s="16" t="s">
        <v>319</v>
      </c>
      <c r="AU507" s="16" t="s">
        <v>82</v>
      </c>
      <c r="AY507" s="16" t="s">
        <v>166</v>
      </c>
      <c r="BE507" s="214">
        <f>IF(N507="základní",J507,0)</f>
        <v>0</v>
      </c>
      <c r="BF507" s="214">
        <f>IF(N507="snížená",J507,0)</f>
        <v>0</v>
      </c>
      <c r="BG507" s="214">
        <f>IF(N507="zákl. přenesená",J507,0)</f>
        <v>0</v>
      </c>
      <c r="BH507" s="214">
        <f>IF(N507="sníž. přenesená",J507,0)</f>
        <v>0</v>
      </c>
      <c r="BI507" s="214">
        <f>IF(N507="nulová",J507,0)</f>
        <v>0</v>
      </c>
      <c r="BJ507" s="16" t="s">
        <v>80</v>
      </c>
      <c r="BK507" s="214">
        <f>ROUND(I507*H507,2)</f>
        <v>0</v>
      </c>
      <c r="BL507" s="16" t="s">
        <v>173</v>
      </c>
      <c r="BM507" s="16" t="s">
        <v>691</v>
      </c>
    </row>
    <row r="508" s="1" customFormat="1" ht="22.5" customHeight="1">
      <c r="B508" s="37"/>
      <c r="C508" s="203" t="s">
        <v>692</v>
      </c>
      <c r="D508" s="203" t="s">
        <v>168</v>
      </c>
      <c r="E508" s="204" t="s">
        <v>693</v>
      </c>
      <c r="F508" s="205" t="s">
        <v>694</v>
      </c>
      <c r="G508" s="206" t="s">
        <v>251</v>
      </c>
      <c r="H508" s="207">
        <v>1</v>
      </c>
      <c r="I508" s="208"/>
      <c r="J508" s="209">
        <f>ROUND(I508*H508,2)</f>
        <v>0</v>
      </c>
      <c r="K508" s="205" t="s">
        <v>172</v>
      </c>
      <c r="L508" s="42"/>
      <c r="M508" s="210" t="s">
        <v>19</v>
      </c>
      <c r="N508" s="211" t="s">
        <v>43</v>
      </c>
      <c r="O508" s="78"/>
      <c r="P508" s="212">
        <f>O508*H508</f>
        <v>0</v>
      </c>
      <c r="Q508" s="212">
        <v>0.44169999999999998</v>
      </c>
      <c r="R508" s="212">
        <f>Q508*H508</f>
        <v>0.44169999999999998</v>
      </c>
      <c r="S508" s="212">
        <v>0</v>
      </c>
      <c r="T508" s="213">
        <f>S508*H508</f>
        <v>0</v>
      </c>
      <c r="AR508" s="16" t="s">
        <v>173</v>
      </c>
      <c r="AT508" s="16" t="s">
        <v>168</v>
      </c>
      <c r="AU508" s="16" t="s">
        <v>82</v>
      </c>
      <c r="AY508" s="16" t="s">
        <v>166</v>
      </c>
      <c r="BE508" s="214">
        <f>IF(N508="základní",J508,0)</f>
        <v>0</v>
      </c>
      <c r="BF508" s="214">
        <f>IF(N508="snížená",J508,0)</f>
        <v>0</v>
      </c>
      <c r="BG508" s="214">
        <f>IF(N508="zákl. přenesená",J508,0)</f>
        <v>0</v>
      </c>
      <c r="BH508" s="214">
        <f>IF(N508="sníž. přenesená",J508,0)</f>
        <v>0</v>
      </c>
      <c r="BI508" s="214">
        <f>IF(N508="nulová",J508,0)</f>
        <v>0</v>
      </c>
      <c r="BJ508" s="16" t="s">
        <v>80</v>
      </c>
      <c r="BK508" s="214">
        <f>ROUND(I508*H508,2)</f>
        <v>0</v>
      </c>
      <c r="BL508" s="16" t="s">
        <v>173</v>
      </c>
      <c r="BM508" s="16" t="s">
        <v>695</v>
      </c>
    </row>
    <row r="509" s="1" customFormat="1">
      <c r="B509" s="37"/>
      <c r="C509" s="38"/>
      <c r="D509" s="215" t="s">
        <v>175</v>
      </c>
      <c r="E509" s="38"/>
      <c r="F509" s="216" t="s">
        <v>696</v>
      </c>
      <c r="G509" s="38"/>
      <c r="H509" s="38"/>
      <c r="I509" s="129"/>
      <c r="J509" s="38"/>
      <c r="K509" s="38"/>
      <c r="L509" s="42"/>
      <c r="M509" s="217"/>
      <c r="N509" s="78"/>
      <c r="O509" s="78"/>
      <c r="P509" s="78"/>
      <c r="Q509" s="78"/>
      <c r="R509" s="78"/>
      <c r="S509" s="78"/>
      <c r="T509" s="79"/>
      <c r="AT509" s="16" t="s">
        <v>175</v>
      </c>
      <c r="AU509" s="16" t="s">
        <v>82</v>
      </c>
    </row>
    <row r="510" s="11" customFormat="1">
      <c r="B510" s="218"/>
      <c r="C510" s="219"/>
      <c r="D510" s="215" t="s">
        <v>177</v>
      </c>
      <c r="E510" s="220" t="s">
        <v>19</v>
      </c>
      <c r="F510" s="221" t="s">
        <v>80</v>
      </c>
      <c r="G510" s="219"/>
      <c r="H510" s="222">
        <v>1</v>
      </c>
      <c r="I510" s="223"/>
      <c r="J510" s="219"/>
      <c r="K510" s="219"/>
      <c r="L510" s="224"/>
      <c r="M510" s="225"/>
      <c r="N510" s="226"/>
      <c r="O510" s="226"/>
      <c r="P510" s="226"/>
      <c r="Q510" s="226"/>
      <c r="R510" s="226"/>
      <c r="S510" s="226"/>
      <c r="T510" s="227"/>
      <c r="AT510" s="228" t="s">
        <v>177</v>
      </c>
      <c r="AU510" s="228" t="s">
        <v>82</v>
      </c>
      <c r="AV510" s="11" t="s">
        <v>82</v>
      </c>
      <c r="AW510" s="11" t="s">
        <v>33</v>
      </c>
      <c r="AX510" s="11" t="s">
        <v>72</v>
      </c>
      <c r="AY510" s="228" t="s">
        <v>166</v>
      </c>
    </row>
    <row r="511" s="13" customFormat="1">
      <c r="B511" s="240"/>
      <c r="C511" s="241"/>
      <c r="D511" s="215" t="s">
        <v>177</v>
      </c>
      <c r="E511" s="242" t="s">
        <v>19</v>
      </c>
      <c r="F511" s="243" t="s">
        <v>697</v>
      </c>
      <c r="G511" s="241"/>
      <c r="H511" s="242" t="s">
        <v>19</v>
      </c>
      <c r="I511" s="244"/>
      <c r="J511" s="241"/>
      <c r="K511" s="241"/>
      <c r="L511" s="245"/>
      <c r="M511" s="246"/>
      <c r="N511" s="247"/>
      <c r="O511" s="247"/>
      <c r="P511" s="247"/>
      <c r="Q511" s="247"/>
      <c r="R511" s="247"/>
      <c r="S511" s="247"/>
      <c r="T511" s="248"/>
      <c r="AT511" s="249" t="s">
        <v>177</v>
      </c>
      <c r="AU511" s="249" t="s">
        <v>82</v>
      </c>
      <c r="AV511" s="13" t="s">
        <v>80</v>
      </c>
      <c r="AW511" s="13" t="s">
        <v>33</v>
      </c>
      <c r="AX511" s="13" t="s">
        <v>72</v>
      </c>
      <c r="AY511" s="249" t="s">
        <v>166</v>
      </c>
    </row>
    <row r="512" s="12" customFormat="1">
      <c r="B512" s="229"/>
      <c r="C512" s="230"/>
      <c r="D512" s="215" t="s">
        <v>177</v>
      </c>
      <c r="E512" s="231" t="s">
        <v>19</v>
      </c>
      <c r="F512" s="232" t="s">
        <v>179</v>
      </c>
      <c r="G512" s="230"/>
      <c r="H512" s="233">
        <v>1</v>
      </c>
      <c r="I512" s="234"/>
      <c r="J512" s="230"/>
      <c r="K512" s="230"/>
      <c r="L512" s="235"/>
      <c r="M512" s="236"/>
      <c r="N512" s="237"/>
      <c r="O512" s="237"/>
      <c r="P512" s="237"/>
      <c r="Q512" s="237"/>
      <c r="R512" s="237"/>
      <c r="S512" s="237"/>
      <c r="T512" s="238"/>
      <c r="AT512" s="239" t="s">
        <v>177</v>
      </c>
      <c r="AU512" s="239" t="s">
        <v>82</v>
      </c>
      <c r="AV512" s="12" t="s">
        <v>173</v>
      </c>
      <c r="AW512" s="12" t="s">
        <v>33</v>
      </c>
      <c r="AX512" s="12" t="s">
        <v>80</v>
      </c>
      <c r="AY512" s="239" t="s">
        <v>166</v>
      </c>
    </row>
    <row r="513" s="1" customFormat="1" ht="16.5" customHeight="1">
      <c r="B513" s="37"/>
      <c r="C513" s="250" t="s">
        <v>698</v>
      </c>
      <c r="D513" s="250" t="s">
        <v>319</v>
      </c>
      <c r="E513" s="251" t="s">
        <v>699</v>
      </c>
      <c r="F513" s="252" t="s">
        <v>700</v>
      </c>
      <c r="G513" s="253" t="s">
        <v>251</v>
      </c>
      <c r="H513" s="254">
        <v>1</v>
      </c>
      <c r="I513" s="255"/>
      <c r="J513" s="256">
        <f>ROUND(I513*H513,2)</f>
        <v>0</v>
      </c>
      <c r="K513" s="252" t="s">
        <v>19</v>
      </c>
      <c r="L513" s="257"/>
      <c r="M513" s="258" t="s">
        <v>19</v>
      </c>
      <c r="N513" s="259" t="s">
        <v>43</v>
      </c>
      <c r="O513" s="78"/>
      <c r="P513" s="212">
        <f>O513*H513</f>
        <v>0</v>
      </c>
      <c r="Q513" s="212">
        <v>0.0138</v>
      </c>
      <c r="R513" s="212">
        <f>Q513*H513</f>
        <v>0.0138</v>
      </c>
      <c r="S513" s="212">
        <v>0</v>
      </c>
      <c r="T513" s="213">
        <f>S513*H513</f>
        <v>0</v>
      </c>
      <c r="AR513" s="16" t="s">
        <v>213</v>
      </c>
      <c r="AT513" s="16" t="s">
        <v>319</v>
      </c>
      <c r="AU513" s="16" t="s">
        <v>82</v>
      </c>
      <c r="AY513" s="16" t="s">
        <v>166</v>
      </c>
      <c r="BE513" s="214">
        <f>IF(N513="základní",J513,0)</f>
        <v>0</v>
      </c>
      <c r="BF513" s="214">
        <f>IF(N513="snížená",J513,0)</f>
        <v>0</v>
      </c>
      <c r="BG513" s="214">
        <f>IF(N513="zákl. přenesená",J513,0)</f>
        <v>0</v>
      </c>
      <c r="BH513" s="214">
        <f>IF(N513="sníž. přenesená",J513,0)</f>
        <v>0</v>
      </c>
      <c r="BI513" s="214">
        <f>IF(N513="nulová",J513,0)</f>
        <v>0</v>
      </c>
      <c r="BJ513" s="16" t="s">
        <v>80</v>
      </c>
      <c r="BK513" s="214">
        <f>ROUND(I513*H513,2)</f>
        <v>0</v>
      </c>
      <c r="BL513" s="16" t="s">
        <v>173</v>
      </c>
      <c r="BM513" s="16" t="s">
        <v>701</v>
      </c>
    </row>
    <row r="514" s="1" customFormat="1" ht="22.5" customHeight="1">
      <c r="B514" s="37"/>
      <c r="C514" s="203" t="s">
        <v>702</v>
      </c>
      <c r="D514" s="203" t="s">
        <v>168</v>
      </c>
      <c r="E514" s="204" t="s">
        <v>703</v>
      </c>
      <c r="F514" s="205" t="s">
        <v>704</v>
      </c>
      <c r="G514" s="206" t="s">
        <v>251</v>
      </c>
      <c r="H514" s="207">
        <v>1</v>
      </c>
      <c r="I514" s="208"/>
      <c r="J514" s="209">
        <f>ROUND(I514*H514,2)</f>
        <v>0</v>
      </c>
      <c r="K514" s="205" t="s">
        <v>172</v>
      </c>
      <c r="L514" s="42"/>
      <c r="M514" s="210" t="s">
        <v>19</v>
      </c>
      <c r="N514" s="211" t="s">
        <v>43</v>
      </c>
      <c r="O514" s="78"/>
      <c r="P514" s="212">
        <f>O514*H514</f>
        <v>0</v>
      </c>
      <c r="Q514" s="212">
        <v>0.54769000000000001</v>
      </c>
      <c r="R514" s="212">
        <f>Q514*H514</f>
        <v>0.54769000000000001</v>
      </c>
      <c r="S514" s="212">
        <v>0</v>
      </c>
      <c r="T514" s="213">
        <f>S514*H514</f>
        <v>0</v>
      </c>
      <c r="AR514" s="16" t="s">
        <v>173</v>
      </c>
      <c r="AT514" s="16" t="s">
        <v>168</v>
      </c>
      <c r="AU514" s="16" t="s">
        <v>82</v>
      </c>
      <c r="AY514" s="16" t="s">
        <v>166</v>
      </c>
      <c r="BE514" s="214">
        <f>IF(N514="základní",J514,0)</f>
        <v>0</v>
      </c>
      <c r="BF514" s="214">
        <f>IF(N514="snížená",J514,0)</f>
        <v>0</v>
      </c>
      <c r="BG514" s="214">
        <f>IF(N514="zákl. přenesená",J514,0)</f>
        <v>0</v>
      </c>
      <c r="BH514" s="214">
        <f>IF(N514="sníž. přenesená",J514,0)</f>
        <v>0</v>
      </c>
      <c r="BI514" s="214">
        <f>IF(N514="nulová",J514,0)</f>
        <v>0</v>
      </c>
      <c r="BJ514" s="16" t="s">
        <v>80</v>
      </c>
      <c r="BK514" s="214">
        <f>ROUND(I514*H514,2)</f>
        <v>0</v>
      </c>
      <c r="BL514" s="16" t="s">
        <v>173</v>
      </c>
      <c r="BM514" s="16" t="s">
        <v>705</v>
      </c>
    </row>
    <row r="515" s="1" customFormat="1">
      <c r="B515" s="37"/>
      <c r="C515" s="38"/>
      <c r="D515" s="215" t="s">
        <v>175</v>
      </c>
      <c r="E515" s="38"/>
      <c r="F515" s="216" t="s">
        <v>696</v>
      </c>
      <c r="G515" s="38"/>
      <c r="H515" s="38"/>
      <c r="I515" s="129"/>
      <c r="J515" s="38"/>
      <c r="K515" s="38"/>
      <c r="L515" s="42"/>
      <c r="M515" s="217"/>
      <c r="N515" s="78"/>
      <c r="O515" s="78"/>
      <c r="P515" s="78"/>
      <c r="Q515" s="78"/>
      <c r="R515" s="78"/>
      <c r="S515" s="78"/>
      <c r="T515" s="79"/>
      <c r="AT515" s="16" t="s">
        <v>175</v>
      </c>
      <c r="AU515" s="16" t="s">
        <v>82</v>
      </c>
    </row>
    <row r="516" s="11" customFormat="1">
      <c r="B516" s="218"/>
      <c r="C516" s="219"/>
      <c r="D516" s="215" t="s">
        <v>177</v>
      </c>
      <c r="E516" s="220" t="s">
        <v>19</v>
      </c>
      <c r="F516" s="221" t="s">
        <v>80</v>
      </c>
      <c r="G516" s="219"/>
      <c r="H516" s="222">
        <v>1</v>
      </c>
      <c r="I516" s="223"/>
      <c r="J516" s="219"/>
      <c r="K516" s="219"/>
      <c r="L516" s="224"/>
      <c r="M516" s="225"/>
      <c r="N516" s="226"/>
      <c r="O516" s="226"/>
      <c r="P516" s="226"/>
      <c r="Q516" s="226"/>
      <c r="R516" s="226"/>
      <c r="S516" s="226"/>
      <c r="T516" s="227"/>
      <c r="AT516" s="228" t="s">
        <v>177</v>
      </c>
      <c r="AU516" s="228" t="s">
        <v>82</v>
      </c>
      <c r="AV516" s="11" t="s">
        <v>82</v>
      </c>
      <c r="AW516" s="11" t="s">
        <v>33</v>
      </c>
      <c r="AX516" s="11" t="s">
        <v>72</v>
      </c>
      <c r="AY516" s="228" t="s">
        <v>166</v>
      </c>
    </row>
    <row r="517" s="13" customFormat="1">
      <c r="B517" s="240"/>
      <c r="C517" s="241"/>
      <c r="D517" s="215" t="s">
        <v>177</v>
      </c>
      <c r="E517" s="242" t="s">
        <v>19</v>
      </c>
      <c r="F517" s="243" t="s">
        <v>706</v>
      </c>
      <c r="G517" s="241"/>
      <c r="H517" s="242" t="s">
        <v>19</v>
      </c>
      <c r="I517" s="244"/>
      <c r="J517" s="241"/>
      <c r="K517" s="241"/>
      <c r="L517" s="245"/>
      <c r="M517" s="246"/>
      <c r="N517" s="247"/>
      <c r="O517" s="247"/>
      <c r="P517" s="247"/>
      <c r="Q517" s="247"/>
      <c r="R517" s="247"/>
      <c r="S517" s="247"/>
      <c r="T517" s="248"/>
      <c r="AT517" s="249" t="s">
        <v>177</v>
      </c>
      <c r="AU517" s="249" t="s">
        <v>82</v>
      </c>
      <c r="AV517" s="13" t="s">
        <v>80</v>
      </c>
      <c r="AW517" s="13" t="s">
        <v>33</v>
      </c>
      <c r="AX517" s="13" t="s">
        <v>72</v>
      </c>
      <c r="AY517" s="249" t="s">
        <v>166</v>
      </c>
    </row>
    <row r="518" s="12" customFormat="1">
      <c r="B518" s="229"/>
      <c r="C518" s="230"/>
      <c r="D518" s="215" t="s">
        <v>177</v>
      </c>
      <c r="E518" s="231" t="s">
        <v>19</v>
      </c>
      <c r="F518" s="232" t="s">
        <v>179</v>
      </c>
      <c r="G518" s="230"/>
      <c r="H518" s="233">
        <v>1</v>
      </c>
      <c r="I518" s="234"/>
      <c r="J518" s="230"/>
      <c r="K518" s="230"/>
      <c r="L518" s="235"/>
      <c r="M518" s="236"/>
      <c r="N518" s="237"/>
      <c r="O518" s="237"/>
      <c r="P518" s="237"/>
      <c r="Q518" s="237"/>
      <c r="R518" s="237"/>
      <c r="S518" s="237"/>
      <c r="T518" s="238"/>
      <c r="AT518" s="239" t="s">
        <v>177</v>
      </c>
      <c r="AU518" s="239" t="s">
        <v>82</v>
      </c>
      <c r="AV518" s="12" t="s">
        <v>173</v>
      </c>
      <c r="AW518" s="12" t="s">
        <v>33</v>
      </c>
      <c r="AX518" s="12" t="s">
        <v>80</v>
      </c>
      <c r="AY518" s="239" t="s">
        <v>166</v>
      </c>
    </row>
    <row r="519" s="1" customFormat="1" ht="16.5" customHeight="1">
      <c r="B519" s="37"/>
      <c r="C519" s="250" t="s">
        <v>707</v>
      </c>
      <c r="D519" s="250" t="s">
        <v>319</v>
      </c>
      <c r="E519" s="251" t="s">
        <v>708</v>
      </c>
      <c r="F519" s="252" t="s">
        <v>709</v>
      </c>
      <c r="G519" s="253" t="s">
        <v>251</v>
      </c>
      <c r="H519" s="254">
        <v>1</v>
      </c>
      <c r="I519" s="255"/>
      <c r="J519" s="256">
        <f>ROUND(I519*H519,2)</f>
        <v>0</v>
      </c>
      <c r="K519" s="252" t="s">
        <v>19</v>
      </c>
      <c r="L519" s="257"/>
      <c r="M519" s="258" t="s">
        <v>19</v>
      </c>
      <c r="N519" s="259" t="s">
        <v>43</v>
      </c>
      <c r="O519" s="78"/>
      <c r="P519" s="212">
        <f>O519*H519</f>
        <v>0</v>
      </c>
      <c r="Q519" s="212">
        <v>0.018499999999999999</v>
      </c>
      <c r="R519" s="212">
        <f>Q519*H519</f>
        <v>0.018499999999999999</v>
      </c>
      <c r="S519" s="212">
        <v>0</v>
      </c>
      <c r="T519" s="213">
        <f>S519*H519</f>
        <v>0</v>
      </c>
      <c r="AR519" s="16" t="s">
        <v>213</v>
      </c>
      <c r="AT519" s="16" t="s">
        <v>319</v>
      </c>
      <c r="AU519" s="16" t="s">
        <v>82</v>
      </c>
      <c r="AY519" s="16" t="s">
        <v>166</v>
      </c>
      <c r="BE519" s="214">
        <f>IF(N519="základní",J519,0)</f>
        <v>0</v>
      </c>
      <c r="BF519" s="214">
        <f>IF(N519="snížená",J519,0)</f>
        <v>0</v>
      </c>
      <c r="BG519" s="214">
        <f>IF(N519="zákl. přenesená",J519,0)</f>
        <v>0</v>
      </c>
      <c r="BH519" s="214">
        <f>IF(N519="sníž. přenesená",J519,0)</f>
        <v>0</v>
      </c>
      <c r="BI519" s="214">
        <f>IF(N519="nulová",J519,0)</f>
        <v>0</v>
      </c>
      <c r="BJ519" s="16" t="s">
        <v>80</v>
      </c>
      <c r="BK519" s="214">
        <f>ROUND(I519*H519,2)</f>
        <v>0</v>
      </c>
      <c r="BL519" s="16" t="s">
        <v>173</v>
      </c>
      <c r="BM519" s="16" t="s">
        <v>710</v>
      </c>
    </row>
    <row r="520" s="10" customFormat="1" ht="22.8" customHeight="1">
      <c r="B520" s="187"/>
      <c r="C520" s="188"/>
      <c r="D520" s="189" t="s">
        <v>71</v>
      </c>
      <c r="E520" s="201" t="s">
        <v>218</v>
      </c>
      <c r="F520" s="201" t="s">
        <v>711</v>
      </c>
      <c r="G520" s="188"/>
      <c r="H520" s="188"/>
      <c r="I520" s="191"/>
      <c r="J520" s="202">
        <f>BK520</f>
        <v>0</v>
      </c>
      <c r="K520" s="188"/>
      <c r="L520" s="193"/>
      <c r="M520" s="194"/>
      <c r="N520" s="195"/>
      <c r="O520" s="195"/>
      <c r="P520" s="196">
        <f>SUM(P521:P779)</f>
        <v>0</v>
      </c>
      <c r="Q520" s="195"/>
      <c r="R520" s="196">
        <f>SUM(R521:R779)</f>
        <v>0.23375990000000002</v>
      </c>
      <c r="S520" s="195"/>
      <c r="T520" s="197">
        <f>SUM(T521:T779)</f>
        <v>196.03185200000002</v>
      </c>
      <c r="AR520" s="198" t="s">
        <v>80</v>
      </c>
      <c r="AT520" s="199" t="s">
        <v>71</v>
      </c>
      <c r="AU520" s="199" t="s">
        <v>80</v>
      </c>
      <c r="AY520" s="198" t="s">
        <v>166</v>
      </c>
      <c r="BK520" s="200">
        <f>SUM(BK521:BK779)</f>
        <v>0</v>
      </c>
    </row>
    <row r="521" s="1" customFormat="1" ht="22.5" customHeight="1">
      <c r="B521" s="37"/>
      <c r="C521" s="203" t="s">
        <v>712</v>
      </c>
      <c r="D521" s="203" t="s">
        <v>168</v>
      </c>
      <c r="E521" s="204" t="s">
        <v>713</v>
      </c>
      <c r="F521" s="205" t="s">
        <v>714</v>
      </c>
      <c r="G521" s="206" t="s">
        <v>287</v>
      </c>
      <c r="H521" s="207">
        <v>47.159999999999997</v>
      </c>
      <c r="I521" s="208"/>
      <c r="J521" s="209">
        <f>ROUND(I521*H521,2)</f>
        <v>0</v>
      </c>
      <c r="K521" s="205" t="s">
        <v>172</v>
      </c>
      <c r="L521" s="42"/>
      <c r="M521" s="210" t="s">
        <v>19</v>
      </c>
      <c r="N521" s="211" t="s">
        <v>43</v>
      </c>
      <c r="O521" s="78"/>
      <c r="P521" s="212">
        <f>O521*H521</f>
        <v>0</v>
      </c>
      <c r="Q521" s="212">
        <v>0</v>
      </c>
      <c r="R521" s="212">
        <f>Q521*H521</f>
        <v>0</v>
      </c>
      <c r="S521" s="212">
        <v>0</v>
      </c>
      <c r="T521" s="213">
        <f>S521*H521</f>
        <v>0</v>
      </c>
      <c r="AR521" s="16" t="s">
        <v>173</v>
      </c>
      <c r="AT521" s="16" t="s">
        <v>168</v>
      </c>
      <c r="AU521" s="16" t="s">
        <v>82</v>
      </c>
      <c r="AY521" s="16" t="s">
        <v>166</v>
      </c>
      <c r="BE521" s="214">
        <f>IF(N521="základní",J521,0)</f>
        <v>0</v>
      </c>
      <c r="BF521" s="214">
        <f>IF(N521="snížená",J521,0)</f>
        <v>0</v>
      </c>
      <c r="BG521" s="214">
        <f>IF(N521="zákl. přenesená",J521,0)</f>
        <v>0</v>
      </c>
      <c r="BH521" s="214">
        <f>IF(N521="sníž. přenesená",J521,0)</f>
        <v>0</v>
      </c>
      <c r="BI521" s="214">
        <f>IF(N521="nulová",J521,0)</f>
        <v>0</v>
      </c>
      <c r="BJ521" s="16" t="s">
        <v>80</v>
      </c>
      <c r="BK521" s="214">
        <f>ROUND(I521*H521,2)</f>
        <v>0</v>
      </c>
      <c r="BL521" s="16" t="s">
        <v>173</v>
      </c>
      <c r="BM521" s="16" t="s">
        <v>715</v>
      </c>
    </row>
    <row r="522" s="1" customFormat="1">
      <c r="B522" s="37"/>
      <c r="C522" s="38"/>
      <c r="D522" s="215" t="s">
        <v>175</v>
      </c>
      <c r="E522" s="38"/>
      <c r="F522" s="216" t="s">
        <v>716</v>
      </c>
      <c r="G522" s="38"/>
      <c r="H522" s="38"/>
      <c r="I522" s="129"/>
      <c r="J522" s="38"/>
      <c r="K522" s="38"/>
      <c r="L522" s="42"/>
      <c r="M522" s="217"/>
      <c r="N522" s="78"/>
      <c r="O522" s="78"/>
      <c r="P522" s="78"/>
      <c r="Q522" s="78"/>
      <c r="R522" s="78"/>
      <c r="S522" s="78"/>
      <c r="T522" s="79"/>
      <c r="AT522" s="16" t="s">
        <v>175</v>
      </c>
      <c r="AU522" s="16" t="s">
        <v>82</v>
      </c>
    </row>
    <row r="523" s="11" customFormat="1">
      <c r="B523" s="218"/>
      <c r="C523" s="219"/>
      <c r="D523" s="215" t="s">
        <v>177</v>
      </c>
      <c r="E523" s="220" t="s">
        <v>19</v>
      </c>
      <c r="F523" s="221" t="s">
        <v>717</v>
      </c>
      <c r="G523" s="219"/>
      <c r="H523" s="222">
        <v>47.159999999999997</v>
      </c>
      <c r="I523" s="223"/>
      <c r="J523" s="219"/>
      <c r="K523" s="219"/>
      <c r="L523" s="224"/>
      <c r="M523" s="225"/>
      <c r="N523" s="226"/>
      <c r="O523" s="226"/>
      <c r="P523" s="226"/>
      <c r="Q523" s="226"/>
      <c r="R523" s="226"/>
      <c r="S523" s="226"/>
      <c r="T523" s="227"/>
      <c r="AT523" s="228" t="s">
        <v>177</v>
      </c>
      <c r="AU523" s="228" t="s">
        <v>82</v>
      </c>
      <c r="AV523" s="11" t="s">
        <v>82</v>
      </c>
      <c r="AW523" s="11" t="s">
        <v>33</v>
      </c>
      <c r="AX523" s="11" t="s">
        <v>72</v>
      </c>
      <c r="AY523" s="228" t="s">
        <v>166</v>
      </c>
    </row>
    <row r="524" s="12" customFormat="1">
      <c r="B524" s="229"/>
      <c r="C524" s="230"/>
      <c r="D524" s="215" t="s">
        <v>177</v>
      </c>
      <c r="E524" s="231" t="s">
        <v>19</v>
      </c>
      <c r="F524" s="232" t="s">
        <v>179</v>
      </c>
      <c r="G524" s="230"/>
      <c r="H524" s="233">
        <v>47.159999999999997</v>
      </c>
      <c r="I524" s="234"/>
      <c r="J524" s="230"/>
      <c r="K524" s="230"/>
      <c r="L524" s="235"/>
      <c r="M524" s="236"/>
      <c r="N524" s="237"/>
      <c r="O524" s="237"/>
      <c r="P524" s="237"/>
      <c r="Q524" s="237"/>
      <c r="R524" s="237"/>
      <c r="S524" s="237"/>
      <c r="T524" s="238"/>
      <c r="AT524" s="239" t="s">
        <v>177</v>
      </c>
      <c r="AU524" s="239" t="s">
        <v>82</v>
      </c>
      <c r="AV524" s="12" t="s">
        <v>173</v>
      </c>
      <c r="AW524" s="12" t="s">
        <v>33</v>
      </c>
      <c r="AX524" s="12" t="s">
        <v>80</v>
      </c>
      <c r="AY524" s="239" t="s">
        <v>166</v>
      </c>
    </row>
    <row r="525" s="1" customFormat="1" ht="22.5" customHeight="1">
      <c r="B525" s="37"/>
      <c r="C525" s="203" t="s">
        <v>718</v>
      </c>
      <c r="D525" s="203" t="s">
        <v>168</v>
      </c>
      <c r="E525" s="204" t="s">
        <v>719</v>
      </c>
      <c r="F525" s="205" t="s">
        <v>720</v>
      </c>
      <c r="G525" s="206" t="s">
        <v>287</v>
      </c>
      <c r="H525" s="207">
        <v>2829.5999999999999</v>
      </c>
      <c r="I525" s="208"/>
      <c r="J525" s="209">
        <f>ROUND(I525*H525,2)</f>
        <v>0</v>
      </c>
      <c r="K525" s="205" t="s">
        <v>172</v>
      </c>
      <c r="L525" s="42"/>
      <c r="M525" s="210" t="s">
        <v>19</v>
      </c>
      <c r="N525" s="211" t="s">
        <v>43</v>
      </c>
      <c r="O525" s="78"/>
      <c r="P525" s="212">
        <f>O525*H525</f>
        <v>0</v>
      </c>
      <c r="Q525" s="212">
        <v>0</v>
      </c>
      <c r="R525" s="212">
        <f>Q525*H525</f>
        <v>0</v>
      </c>
      <c r="S525" s="212">
        <v>0</v>
      </c>
      <c r="T525" s="213">
        <f>S525*H525</f>
        <v>0</v>
      </c>
      <c r="AR525" s="16" t="s">
        <v>173</v>
      </c>
      <c r="AT525" s="16" t="s">
        <v>168</v>
      </c>
      <c r="AU525" s="16" t="s">
        <v>82</v>
      </c>
      <c r="AY525" s="16" t="s">
        <v>166</v>
      </c>
      <c r="BE525" s="214">
        <f>IF(N525="základní",J525,0)</f>
        <v>0</v>
      </c>
      <c r="BF525" s="214">
        <f>IF(N525="snížená",J525,0)</f>
        <v>0</v>
      </c>
      <c r="BG525" s="214">
        <f>IF(N525="zákl. přenesená",J525,0)</f>
        <v>0</v>
      </c>
      <c r="BH525" s="214">
        <f>IF(N525="sníž. přenesená",J525,0)</f>
        <v>0</v>
      </c>
      <c r="BI525" s="214">
        <f>IF(N525="nulová",J525,0)</f>
        <v>0</v>
      </c>
      <c r="BJ525" s="16" t="s">
        <v>80</v>
      </c>
      <c r="BK525" s="214">
        <f>ROUND(I525*H525,2)</f>
        <v>0</v>
      </c>
      <c r="BL525" s="16" t="s">
        <v>173</v>
      </c>
      <c r="BM525" s="16" t="s">
        <v>721</v>
      </c>
    </row>
    <row r="526" s="1" customFormat="1">
      <c r="B526" s="37"/>
      <c r="C526" s="38"/>
      <c r="D526" s="215" t="s">
        <v>175</v>
      </c>
      <c r="E526" s="38"/>
      <c r="F526" s="216" t="s">
        <v>716</v>
      </c>
      <c r="G526" s="38"/>
      <c r="H526" s="38"/>
      <c r="I526" s="129"/>
      <c r="J526" s="38"/>
      <c r="K526" s="38"/>
      <c r="L526" s="42"/>
      <c r="M526" s="217"/>
      <c r="N526" s="78"/>
      <c r="O526" s="78"/>
      <c r="P526" s="78"/>
      <c r="Q526" s="78"/>
      <c r="R526" s="78"/>
      <c r="S526" s="78"/>
      <c r="T526" s="79"/>
      <c r="AT526" s="16" t="s">
        <v>175</v>
      </c>
      <c r="AU526" s="16" t="s">
        <v>82</v>
      </c>
    </row>
    <row r="527" s="11" customFormat="1">
      <c r="B527" s="218"/>
      <c r="C527" s="219"/>
      <c r="D527" s="215" t="s">
        <v>177</v>
      </c>
      <c r="E527" s="220" t="s">
        <v>19</v>
      </c>
      <c r="F527" s="221" t="s">
        <v>722</v>
      </c>
      <c r="G527" s="219"/>
      <c r="H527" s="222">
        <v>2829.5999999999999</v>
      </c>
      <c r="I527" s="223"/>
      <c r="J527" s="219"/>
      <c r="K527" s="219"/>
      <c r="L527" s="224"/>
      <c r="M527" s="225"/>
      <c r="N527" s="226"/>
      <c r="O527" s="226"/>
      <c r="P527" s="226"/>
      <c r="Q527" s="226"/>
      <c r="R527" s="226"/>
      <c r="S527" s="226"/>
      <c r="T527" s="227"/>
      <c r="AT527" s="228" t="s">
        <v>177</v>
      </c>
      <c r="AU527" s="228" t="s">
        <v>82</v>
      </c>
      <c r="AV527" s="11" t="s">
        <v>82</v>
      </c>
      <c r="AW527" s="11" t="s">
        <v>33</v>
      </c>
      <c r="AX527" s="11" t="s">
        <v>72</v>
      </c>
      <c r="AY527" s="228" t="s">
        <v>166</v>
      </c>
    </row>
    <row r="528" s="12" customFormat="1">
      <c r="B528" s="229"/>
      <c r="C528" s="230"/>
      <c r="D528" s="215" t="s">
        <v>177</v>
      </c>
      <c r="E528" s="231" t="s">
        <v>19</v>
      </c>
      <c r="F528" s="232" t="s">
        <v>179</v>
      </c>
      <c r="G528" s="230"/>
      <c r="H528" s="233">
        <v>2829.5999999999999</v>
      </c>
      <c r="I528" s="234"/>
      <c r="J528" s="230"/>
      <c r="K528" s="230"/>
      <c r="L528" s="235"/>
      <c r="M528" s="236"/>
      <c r="N528" s="237"/>
      <c r="O528" s="237"/>
      <c r="P528" s="237"/>
      <c r="Q528" s="237"/>
      <c r="R528" s="237"/>
      <c r="S528" s="237"/>
      <c r="T528" s="238"/>
      <c r="AT528" s="239" t="s">
        <v>177</v>
      </c>
      <c r="AU528" s="239" t="s">
        <v>82</v>
      </c>
      <c r="AV528" s="12" t="s">
        <v>173</v>
      </c>
      <c r="AW528" s="12" t="s">
        <v>33</v>
      </c>
      <c r="AX528" s="12" t="s">
        <v>80</v>
      </c>
      <c r="AY528" s="239" t="s">
        <v>166</v>
      </c>
    </row>
    <row r="529" s="1" customFormat="1" ht="22.5" customHeight="1">
      <c r="B529" s="37"/>
      <c r="C529" s="203" t="s">
        <v>723</v>
      </c>
      <c r="D529" s="203" t="s">
        <v>168</v>
      </c>
      <c r="E529" s="204" t="s">
        <v>724</v>
      </c>
      <c r="F529" s="205" t="s">
        <v>725</v>
      </c>
      <c r="G529" s="206" t="s">
        <v>287</v>
      </c>
      <c r="H529" s="207">
        <v>47.159999999999997</v>
      </c>
      <c r="I529" s="208"/>
      <c r="J529" s="209">
        <f>ROUND(I529*H529,2)</f>
        <v>0</v>
      </c>
      <c r="K529" s="205" t="s">
        <v>172</v>
      </c>
      <c r="L529" s="42"/>
      <c r="M529" s="210" t="s">
        <v>19</v>
      </c>
      <c r="N529" s="211" t="s">
        <v>43</v>
      </c>
      <c r="O529" s="78"/>
      <c r="P529" s="212">
        <f>O529*H529</f>
        <v>0</v>
      </c>
      <c r="Q529" s="212">
        <v>0</v>
      </c>
      <c r="R529" s="212">
        <f>Q529*H529</f>
        <v>0</v>
      </c>
      <c r="S529" s="212">
        <v>0</v>
      </c>
      <c r="T529" s="213">
        <f>S529*H529</f>
        <v>0</v>
      </c>
      <c r="AR529" s="16" t="s">
        <v>173</v>
      </c>
      <c r="AT529" s="16" t="s">
        <v>168</v>
      </c>
      <c r="AU529" s="16" t="s">
        <v>82</v>
      </c>
      <c r="AY529" s="16" t="s">
        <v>166</v>
      </c>
      <c r="BE529" s="214">
        <f>IF(N529="základní",J529,0)</f>
        <v>0</v>
      </c>
      <c r="BF529" s="214">
        <f>IF(N529="snížená",J529,0)</f>
        <v>0</v>
      </c>
      <c r="BG529" s="214">
        <f>IF(N529="zákl. přenesená",J529,0)</f>
        <v>0</v>
      </c>
      <c r="BH529" s="214">
        <f>IF(N529="sníž. přenesená",J529,0)</f>
        <v>0</v>
      </c>
      <c r="BI529" s="214">
        <f>IF(N529="nulová",J529,0)</f>
        <v>0</v>
      </c>
      <c r="BJ529" s="16" t="s">
        <v>80</v>
      </c>
      <c r="BK529" s="214">
        <f>ROUND(I529*H529,2)</f>
        <v>0</v>
      </c>
      <c r="BL529" s="16" t="s">
        <v>173</v>
      </c>
      <c r="BM529" s="16" t="s">
        <v>726</v>
      </c>
    </row>
    <row r="530" s="1" customFormat="1">
      <c r="B530" s="37"/>
      <c r="C530" s="38"/>
      <c r="D530" s="215" t="s">
        <v>175</v>
      </c>
      <c r="E530" s="38"/>
      <c r="F530" s="216" t="s">
        <v>727</v>
      </c>
      <c r="G530" s="38"/>
      <c r="H530" s="38"/>
      <c r="I530" s="129"/>
      <c r="J530" s="38"/>
      <c r="K530" s="38"/>
      <c r="L530" s="42"/>
      <c r="M530" s="217"/>
      <c r="N530" s="78"/>
      <c r="O530" s="78"/>
      <c r="P530" s="78"/>
      <c r="Q530" s="78"/>
      <c r="R530" s="78"/>
      <c r="S530" s="78"/>
      <c r="T530" s="79"/>
      <c r="AT530" s="16" t="s">
        <v>175</v>
      </c>
      <c r="AU530" s="16" t="s">
        <v>82</v>
      </c>
    </row>
    <row r="531" s="1" customFormat="1" ht="16.5" customHeight="1">
      <c r="B531" s="37"/>
      <c r="C531" s="203" t="s">
        <v>728</v>
      </c>
      <c r="D531" s="203" t="s">
        <v>168</v>
      </c>
      <c r="E531" s="204" t="s">
        <v>729</v>
      </c>
      <c r="F531" s="205" t="s">
        <v>730</v>
      </c>
      <c r="G531" s="206" t="s">
        <v>287</v>
      </c>
      <c r="H531" s="207">
        <v>47.159999999999997</v>
      </c>
      <c r="I531" s="208"/>
      <c r="J531" s="209">
        <f>ROUND(I531*H531,2)</f>
        <v>0</v>
      </c>
      <c r="K531" s="205" t="s">
        <v>172</v>
      </c>
      <c r="L531" s="42"/>
      <c r="M531" s="210" t="s">
        <v>19</v>
      </c>
      <c r="N531" s="211" t="s">
        <v>43</v>
      </c>
      <c r="O531" s="78"/>
      <c r="P531" s="212">
        <f>O531*H531</f>
        <v>0</v>
      </c>
      <c r="Q531" s="212">
        <v>0</v>
      </c>
      <c r="R531" s="212">
        <f>Q531*H531</f>
        <v>0</v>
      </c>
      <c r="S531" s="212">
        <v>0</v>
      </c>
      <c r="T531" s="213">
        <f>S531*H531</f>
        <v>0</v>
      </c>
      <c r="AR531" s="16" t="s">
        <v>173</v>
      </c>
      <c r="AT531" s="16" t="s">
        <v>168</v>
      </c>
      <c r="AU531" s="16" t="s">
        <v>82</v>
      </c>
      <c r="AY531" s="16" t="s">
        <v>166</v>
      </c>
      <c r="BE531" s="214">
        <f>IF(N531="základní",J531,0)</f>
        <v>0</v>
      </c>
      <c r="BF531" s="214">
        <f>IF(N531="snížená",J531,0)</f>
        <v>0</v>
      </c>
      <c r="BG531" s="214">
        <f>IF(N531="zákl. přenesená",J531,0)</f>
        <v>0</v>
      </c>
      <c r="BH531" s="214">
        <f>IF(N531="sníž. přenesená",J531,0)</f>
        <v>0</v>
      </c>
      <c r="BI531" s="214">
        <f>IF(N531="nulová",J531,0)</f>
        <v>0</v>
      </c>
      <c r="BJ531" s="16" t="s">
        <v>80</v>
      </c>
      <c r="BK531" s="214">
        <f>ROUND(I531*H531,2)</f>
        <v>0</v>
      </c>
      <c r="BL531" s="16" t="s">
        <v>173</v>
      </c>
      <c r="BM531" s="16" t="s">
        <v>731</v>
      </c>
    </row>
    <row r="532" s="1" customFormat="1">
      <c r="B532" s="37"/>
      <c r="C532" s="38"/>
      <c r="D532" s="215" t="s">
        <v>175</v>
      </c>
      <c r="E532" s="38"/>
      <c r="F532" s="216" t="s">
        <v>732</v>
      </c>
      <c r="G532" s="38"/>
      <c r="H532" s="38"/>
      <c r="I532" s="129"/>
      <c r="J532" s="38"/>
      <c r="K532" s="38"/>
      <c r="L532" s="42"/>
      <c r="M532" s="217"/>
      <c r="N532" s="78"/>
      <c r="O532" s="78"/>
      <c r="P532" s="78"/>
      <c r="Q532" s="78"/>
      <c r="R532" s="78"/>
      <c r="S532" s="78"/>
      <c r="T532" s="79"/>
      <c r="AT532" s="16" t="s">
        <v>175</v>
      </c>
      <c r="AU532" s="16" t="s">
        <v>82</v>
      </c>
    </row>
    <row r="533" s="1" customFormat="1" ht="16.5" customHeight="1">
      <c r="B533" s="37"/>
      <c r="C533" s="203" t="s">
        <v>733</v>
      </c>
      <c r="D533" s="203" t="s">
        <v>168</v>
      </c>
      <c r="E533" s="204" t="s">
        <v>734</v>
      </c>
      <c r="F533" s="205" t="s">
        <v>735</v>
      </c>
      <c r="G533" s="206" t="s">
        <v>287</v>
      </c>
      <c r="H533" s="207">
        <v>2829.5999999999999</v>
      </c>
      <c r="I533" s="208"/>
      <c r="J533" s="209">
        <f>ROUND(I533*H533,2)</f>
        <v>0</v>
      </c>
      <c r="K533" s="205" t="s">
        <v>172</v>
      </c>
      <c r="L533" s="42"/>
      <c r="M533" s="210" t="s">
        <v>19</v>
      </c>
      <c r="N533" s="211" t="s">
        <v>43</v>
      </c>
      <c r="O533" s="78"/>
      <c r="P533" s="212">
        <f>O533*H533</f>
        <v>0</v>
      </c>
      <c r="Q533" s="212">
        <v>0</v>
      </c>
      <c r="R533" s="212">
        <f>Q533*H533</f>
        <v>0</v>
      </c>
      <c r="S533" s="212">
        <v>0</v>
      </c>
      <c r="T533" s="213">
        <f>S533*H533</f>
        <v>0</v>
      </c>
      <c r="AR533" s="16" t="s">
        <v>173</v>
      </c>
      <c r="AT533" s="16" t="s">
        <v>168</v>
      </c>
      <c r="AU533" s="16" t="s">
        <v>82</v>
      </c>
      <c r="AY533" s="16" t="s">
        <v>166</v>
      </c>
      <c r="BE533" s="214">
        <f>IF(N533="základní",J533,0)</f>
        <v>0</v>
      </c>
      <c r="BF533" s="214">
        <f>IF(N533="snížená",J533,0)</f>
        <v>0</v>
      </c>
      <c r="BG533" s="214">
        <f>IF(N533="zákl. přenesená",J533,0)</f>
        <v>0</v>
      </c>
      <c r="BH533" s="214">
        <f>IF(N533="sníž. přenesená",J533,0)</f>
        <v>0</v>
      </c>
      <c r="BI533" s="214">
        <f>IF(N533="nulová",J533,0)</f>
        <v>0</v>
      </c>
      <c r="BJ533" s="16" t="s">
        <v>80</v>
      </c>
      <c r="BK533" s="214">
        <f>ROUND(I533*H533,2)</f>
        <v>0</v>
      </c>
      <c r="BL533" s="16" t="s">
        <v>173</v>
      </c>
      <c r="BM533" s="16" t="s">
        <v>736</v>
      </c>
    </row>
    <row r="534" s="1" customFormat="1">
      <c r="B534" s="37"/>
      <c r="C534" s="38"/>
      <c r="D534" s="215" t="s">
        <v>175</v>
      </c>
      <c r="E534" s="38"/>
      <c r="F534" s="216" t="s">
        <v>732</v>
      </c>
      <c r="G534" s="38"/>
      <c r="H534" s="38"/>
      <c r="I534" s="129"/>
      <c r="J534" s="38"/>
      <c r="K534" s="38"/>
      <c r="L534" s="42"/>
      <c r="M534" s="217"/>
      <c r="N534" s="78"/>
      <c r="O534" s="78"/>
      <c r="P534" s="78"/>
      <c r="Q534" s="78"/>
      <c r="R534" s="78"/>
      <c r="S534" s="78"/>
      <c r="T534" s="79"/>
      <c r="AT534" s="16" t="s">
        <v>175</v>
      </c>
      <c r="AU534" s="16" t="s">
        <v>82</v>
      </c>
    </row>
    <row r="535" s="11" customFormat="1">
      <c r="B535" s="218"/>
      <c r="C535" s="219"/>
      <c r="D535" s="215" t="s">
        <v>177</v>
      </c>
      <c r="E535" s="220" t="s">
        <v>19</v>
      </c>
      <c r="F535" s="221" t="s">
        <v>722</v>
      </c>
      <c r="G535" s="219"/>
      <c r="H535" s="222">
        <v>2829.5999999999999</v>
      </c>
      <c r="I535" s="223"/>
      <c r="J535" s="219"/>
      <c r="K535" s="219"/>
      <c r="L535" s="224"/>
      <c r="M535" s="225"/>
      <c r="N535" s="226"/>
      <c r="O535" s="226"/>
      <c r="P535" s="226"/>
      <c r="Q535" s="226"/>
      <c r="R535" s="226"/>
      <c r="S535" s="226"/>
      <c r="T535" s="227"/>
      <c r="AT535" s="228" t="s">
        <v>177</v>
      </c>
      <c r="AU535" s="228" t="s">
        <v>82</v>
      </c>
      <c r="AV535" s="11" t="s">
        <v>82</v>
      </c>
      <c r="AW535" s="11" t="s">
        <v>33</v>
      </c>
      <c r="AX535" s="11" t="s">
        <v>72</v>
      </c>
      <c r="AY535" s="228" t="s">
        <v>166</v>
      </c>
    </row>
    <row r="536" s="12" customFormat="1">
      <c r="B536" s="229"/>
      <c r="C536" s="230"/>
      <c r="D536" s="215" t="s">
        <v>177</v>
      </c>
      <c r="E536" s="231" t="s">
        <v>19</v>
      </c>
      <c r="F536" s="232" t="s">
        <v>179</v>
      </c>
      <c r="G536" s="230"/>
      <c r="H536" s="233">
        <v>2829.5999999999999</v>
      </c>
      <c r="I536" s="234"/>
      <c r="J536" s="230"/>
      <c r="K536" s="230"/>
      <c r="L536" s="235"/>
      <c r="M536" s="236"/>
      <c r="N536" s="237"/>
      <c r="O536" s="237"/>
      <c r="P536" s="237"/>
      <c r="Q536" s="237"/>
      <c r="R536" s="237"/>
      <c r="S536" s="237"/>
      <c r="T536" s="238"/>
      <c r="AT536" s="239" t="s">
        <v>177</v>
      </c>
      <c r="AU536" s="239" t="s">
        <v>82</v>
      </c>
      <c r="AV536" s="12" t="s">
        <v>173</v>
      </c>
      <c r="AW536" s="12" t="s">
        <v>33</v>
      </c>
      <c r="AX536" s="12" t="s">
        <v>80</v>
      </c>
      <c r="AY536" s="239" t="s">
        <v>166</v>
      </c>
    </row>
    <row r="537" s="1" customFormat="1" ht="16.5" customHeight="1">
      <c r="B537" s="37"/>
      <c r="C537" s="203" t="s">
        <v>737</v>
      </c>
      <c r="D537" s="203" t="s">
        <v>168</v>
      </c>
      <c r="E537" s="204" t="s">
        <v>738</v>
      </c>
      <c r="F537" s="205" t="s">
        <v>739</v>
      </c>
      <c r="G537" s="206" t="s">
        <v>287</v>
      </c>
      <c r="H537" s="207">
        <v>47.159999999999997</v>
      </c>
      <c r="I537" s="208"/>
      <c r="J537" s="209">
        <f>ROUND(I537*H537,2)</f>
        <v>0</v>
      </c>
      <c r="K537" s="205" t="s">
        <v>172</v>
      </c>
      <c r="L537" s="42"/>
      <c r="M537" s="210" t="s">
        <v>19</v>
      </c>
      <c r="N537" s="211" t="s">
        <v>43</v>
      </c>
      <c r="O537" s="78"/>
      <c r="P537" s="212">
        <f>O537*H537</f>
        <v>0</v>
      </c>
      <c r="Q537" s="212">
        <v>0</v>
      </c>
      <c r="R537" s="212">
        <f>Q537*H537</f>
        <v>0</v>
      </c>
      <c r="S537" s="212">
        <v>0</v>
      </c>
      <c r="T537" s="213">
        <f>S537*H537</f>
        <v>0</v>
      </c>
      <c r="AR537" s="16" t="s">
        <v>173</v>
      </c>
      <c r="AT537" s="16" t="s">
        <v>168</v>
      </c>
      <c r="AU537" s="16" t="s">
        <v>82</v>
      </c>
      <c r="AY537" s="16" t="s">
        <v>166</v>
      </c>
      <c r="BE537" s="214">
        <f>IF(N537="základní",J537,0)</f>
        <v>0</v>
      </c>
      <c r="BF537" s="214">
        <f>IF(N537="snížená",J537,0)</f>
        <v>0</v>
      </c>
      <c r="BG537" s="214">
        <f>IF(N537="zákl. přenesená",J537,0)</f>
        <v>0</v>
      </c>
      <c r="BH537" s="214">
        <f>IF(N537="sníž. přenesená",J537,0)</f>
        <v>0</v>
      </c>
      <c r="BI537" s="214">
        <f>IF(N537="nulová",J537,0)</f>
        <v>0</v>
      </c>
      <c r="BJ537" s="16" t="s">
        <v>80</v>
      </c>
      <c r="BK537" s="214">
        <f>ROUND(I537*H537,2)</f>
        <v>0</v>
      </c>
      <c r="BL537" s="16" t="s">
        <v>173</v>
      </c>
      <c r="BM537" s="16" t="s">
        <v>740</v>
      </c>
    </row>
    <row r="538" s="1" customFormat="1" ht="16.5" customHeight="1">
      <c r="B538" s="37"/>
      <c r="C538" s="203" t="s">
        <v>741</v>
      </c>
      <c r="D538" s="203" t="s">
        <v>168</v>
      </c>
      <c r="E538" s="204" t="s">
        <v>742</v>
      </c>
      <c r="F538" s="205" t="s">
        <v>743</v>
      </c>
      <c r="G538" s="206" t="s">
        <v>287</v>
      </c>
      <c r="H538" s="207">
        <v>440.14999999999998</v>
      </c>
      <c r="I538" s="208"/>
      <c r="J538" s="209">
        <f>ROUND(I538*H538,2)</f>
        <v>0</v>
      </c>
      <c r="K538" s="205" t="s">
        <v>172</v>
      </c>
      <c r="L538" s="42"/>
      <c r="M538" s="210" t="s">
        <v>19</v>
      </c>
      <c r="N538" s="211" t="s">
        <v>43</v>
      </c>
      <c r="O538" s="78"/>
      <c r="P538" s="212">
        <f>O538*H538</f>
        <v>0</v>
      </c>
      <c r="Q538" s="212">
        <v>0.00012999999999999999</v>
      </c>
      <c r="R538" s="212">
        <f>Q538*H538</f>
        <v>0.057219499999999993</v>
      </c>
      <c r="S538" s="212">
        <v>0</v>
      </c>
      <c r="T538" s="213">
        <f>S538*H538</f>
        <v>0</v>
      </c>
      <c r="AR538" s="16" t="s">
        <v>173</v>
      </c>
      <c r="AT538" s="16" t="s">
        <v>168</v>
      </c>
      <c r="AU538" s="16" t="s">
        <v>82</v>
      </c>
      <c r="AY538" s="16" t="s">
        <v>166</v>
      </c>
      <c r="BE538" s="214">
        <f>IF(N538="základní",J538,0)</f>
        <v>0</v>
      </c>
      <c r="BF538" s="214">
        <f>IF(N538="snížená",J538,0)</f>
        <v>0</v>
      </c>
      <c r="BG538" s="214">
        <f>IF(N538="zákl. přenesená",J538,0)</f>
        <v>0</v>
      </c>
      <c r="BH538" s="214">
        <f>IF(N538="sníž. přenesená",J538,0)</f>
        <v>0</v>
      </c>
      <c r="BI538" s="214">
        <f>IF(N538="nulová",J538,0)</f>
        <v>0</v>
      </c>
      <c r="BJ538" s="16" t="s">
        <v>80</v>
      </c>
      <c r="BK538" s="214">
        <f>ROUND(I538*H538,2)</f>
        <v>0</v>
      </c>
      <c r="BL538" s="16" t="s">
        <v>173</v>
      </c>
      <c r="BM538" s="16" t="s">
        <v>744</v>
      </c>
    </row>
    <row r="539" s="1" customFormat="1">
      <c r="B539" s="37"/>
      <c r="C539" s="38"/>
      <c r="D539" s="215" t="s">
        <v>175</v>
      </c>
      <c r="E539" s="38"/>
      <c r="F539" s="216" t="s">
        <v>745</v>
      </c>
      <c r="G539" s="38"/>
      <c r="H539" s="38"/>
      <c r="I539" s="129"/>
      <c r="J539" s="38"/>
      <c r="K539" s="38"/>
      <c r="L539" s="42"/>
      <c r="M539" s="217"/>
      <c r="N539" s="78"/>
      <c r="O539" s="78"/>
      <c r="P539" s="78"/>
      <c r="Q539" s="78"/>
      <c r="R539" s="78"/>
      <c r="S539" s="78"/>
      <c r="T539" s="79"/>
      <c r="AT539" s="16" t="s">
        <v>175</v>
      </c>
      <c r="AU539" s="16" t="s">
        <v>82</v>
      </c>
    </row>
    <row r="540" s="11" customFormat="1">
      <c r="B540" s="218"/>
      <c r="C540" s="219"/>
      <c r="D540" s="215" t="s">
        <v>177</v>
      </c>
      <c r="E540" s="220" t="s">
        <v>19</v>
      </c>
      <c r="F540" s="221" t="s">
        <v>746</v>
      </c>
      <c r="G540" s="219"/>
      <c r="H540" s="222">
        <v>440.14999999999998</v>
      </c>
      <c r="I540" s="223"/>
      <c r="J540" s="219"/>
      <c r="K540" s="219"/>
      <c r="L540" s="224"/>
      <c r="M540" s="225"/>
      <c r="N540" s="226"/>
      <c r="O540" s="226"/>
      <c r="P540" s="226"/>
      <c r="Q540" s="226"/>
      <c r="R540" s="226"/>
      <c r="S540" s="226"/>
      <c r="T540" s="227"/>
      <c r="AT540" s="228" t="s">
        <v>177</v>
      </c>
      <c r="AU540" s="228" t="s">
        <v>82</v>
      </c>
      <c r="AV540" s="11" t="s">
        <v>82</v>
      </c>
      <c r="AW540" s="11" t="s">
        <v>33</v>
      </c>
      <c r="AX540" s="11" t="s">
        <v>72</v>
      </c>
      <c r="AY540" s="228" t="s">
        <v>166</v>
      </c>
    </row>
    <row r="541" s="12" customFormat="1">
      <c r="B541" s="229"/>
      <c r="C541" s="230"/>
      <c r="D541" s="215" t="s">
        <v>177</v>
      </c>
      <c r="E541" s="231" t="s">
        <v>19</v>
      </c>
      <c r="F541" s="232" t="s">
        <v>179</v>
      </c>
      <c r="G541" s="230"/>
      <c r="H541" s="233">
        <v>440.14999999999998</v>
      </c>
      <c r="I541" s="234"/>
      <c r="J541" s="230"/>
      <c r="K541" s="230"/>
      <c r="L541" s="235"/>
      <c r="M541" s="236"/>
      <c r="N541" s="237"/>
      <c r="O541" s="237"/>
      <c r="P541" s="237"/>
      <c r="Q541" s="237"/>
      <c r="R541" s="237"/>
      <c r="S541" s="237"/>
      <c r="T541" s="238"/>
      <c r="AT541" s="239" t="s">
        <v>177</v>
      </c>
      <c r="AU541" s="239" t="s">
        <v>82</v>
      </c>
      <c r="AV541" s="12" t="s">
        <v>173</v>
      </c>
      <c r="AW541" s="12" t="s">
        <v>33</v>
      </c>
      <c r="AX541" s="12" t="s">
        <v>80</v>
      </c>
      <c r="AY541" s="239" t="s">
        <v>166</v>
      </c>
    </row>
    <row r="542" s="1" customFormat="1" ht="16.5" customHeight="1">
      <c r="B542" s="37"/>
      <c r="C542" s="203" t="s">
        <v>747</v>
      </c>
      <c r="D542" s="203" t="s">
        <v>168</v>
      </c>
      <c r="E542" s="204" t="s">
        <v>748</v>
      </c>
      <c r="F542" s="205" t="s">
        <v>749</v>
      </c>
      <c r="G542" s="206" t="s">
        <v>287</v>
      </c>
      <c r="H542" s="207">
        <v>522.00999999999999</v>
      </c>
      <c r="I542" s="208"/>
      <c r="J542" s="209">
        <f>ROUND(I542*H542,2)</f>
        <v>0</v>
      </c>
      <c r="K542" s="205" t="s">
        <v>172</v>
      </c>
      <c r="L542" s="42"/>
      <c r="M542" s="210" t="s">
        <v>19</v>
      </c>
      <c r="N542" s="211" t="s">
        <v>43</v>
      </c>
      <c r="O542" s="78"/>
      <c r="P542" s="212">
        <f>O542*H542</f>
        <v>0</v>
      </c>
      <c r="Q542" s="212">
        <v>4.0000000000000003E-05</v>
      </c>
      <c r="R542" s="212">
        <f>Q542*H542</f>
        <v>0.0208804</v>
      </c>
      <c r="S542" s="212">
        <v>0</v>
      </c>
      <c r="T542" s="213">
        <f>S542*H542</f>
        <v>0</v>
      </c>
      <c r="AR542" s="16" t="s">
        <v>173</v>
      </c>
      <c r="AT542" s="16" t="s">
        <v>168</v>
      </c>
      <c r="AU542" s="16" t="s">
        <v>82</v>
      </c>
      <c r="AY542" s="16" t="s">
        <v>166</v>
      </c>
      <c r="BE542" s="214">
        <f>IF(N542="základní",J542,0)</f>
        <v>0</v>
      </c>
      <c r="BF542" s="214">
        <f>IF(N542="snížená",J542,0)</f>
        <v>0</v>
      </c>
      <c r="BG542" s="214">
        <f>IF(N542="zákl. přenesená",J542,0)</f>
        <v>0</v>
      </c>
      <c r="BH542" s="214">
        <f>IF(N542="sníž. přenesená",J542,0)</f>
        <v>0</v>
      </c>
      <c r="BI542" s="214">
        <f>IF(N542="nulová",J542,0)</f>
        <v>0</v>
      </c>
      <c r="BJ542" s="16" t="s">
        <v>80</v>
      </c>
      <c r="BK542" s="214">
        <f>ROUND(I542*H542,2)</f>
        <v>0</v>
      </c>
      <c r="BL542" s="16" t="s">
        <v>173</v>
      </c>
      <c r="BM542" s="16" t="s">
        <v>750</v>
      </c>
    </row>
    <row r="543" s="1" customFormat="1">
      <c r="B543" s="37"/>
      <c r="C543" s="38"/>
      <c r="D543" s="215" t="s">
        <v>175</v>
      </c>
      <c r="E543" s="38"/>
      <c r="F543" s="216" t="s">
        <v>751</v>
      </c>
      <c r="G543" s="38"/>
      <c r="H543" s="38"/>
      <c r="I543" s="129"/>
      <c r="J543" s="38"/>
      <c r="K543" s="38"/>
      <c r="L543" s="42"/>
      <c r="M543" s="217"/>
      <c r="N543" s="78"/>
      <c r="O543" s="78"/>
      <c r="P543" s="78"/>
      <c r="Q543" s="78"/>
      <c r="R543" s="78"/>
      <c r="S543" s="78"/>
      <c r="T543" s="79"/>
      <c r="AT543" s="16" t="s">
        <v>175</v>
      </c>
      <c r="AU543" s="16" t="s">
        <v>82</v>
      </c>
    </row>
    <row r="544" s="11" customFormat="1">
      <c r="B544" s="218"/>
      <c r="C544" s="219"/>
      <c r="D544" s="215" t="s">
        <v>177</v>
      </c>
      <c r="E544" s="220" t="s">
        <v>19</v>
      </c>
      <c r="F544" s="221" t="s">
        <v>752</v>
      </c>
      <c r="G544" s="219"/>
      <c r="H544" s="222">
        <v>522.00999999999999</v>
      </c>
      <c r="I544" s="223"/>
      <c r="J544" s="219"/>
      <c r="K544" s="219"/>
      <c r="L544" s="224"/>
      <c r="M544" s="225"/>
      <c r="N544" s="226"/>
      <c r="O544" s="226"/>
      <c r="P544" s="226"/>
      <c r="Q544" s="226"/>
      <c r="R544" s="226"/>
      <c r="S544" s="226"/>
      <c r="T544" s="227"/>
      <c r="AT544" s="228" t="s">
        <v>177</v>
      </c>
      <c r="AU544" s="228" t="s">
        <v>82</v>
      </c>
      <c r="AV544" s="11" t="s">
        <v>82</v>
      </c>
      <c r="AW544" s="11" t="s">
        <v>33</v>
      </c>
      <c r="AX544" s="11" t="s">
        <v>72</v>
      </c>
      <c r="AY544" s="228" t="s">
        <v>166</v>
      </c>
    </row>
    <row r="545" s="12" customFormat="1">
      <c r="B545" s="229"/>
      <c r="C545" s="230"/>
      <c r="D545" s="215" t="s">
        <v>177</v>
      </c>
      <c r="E545" s="231" t="s">
        <v>19</v>
      </c>
      <c r="F545" s="232" t="s">
        <v>179</v>
      </c>
      <c r="G545" s="230"/>
      <c r="H545" s="233">
        <v>522.00999999999999</v>
      </c>
      <c r="I545" s="234"/>
      <c r="J545" s="230"/>
      <c r="K545" s="230"/>
      <c r="L545" s="235"/>
      <c r="M545" s="236"/>
      <c r="N545" s="237"/>
      <c r="O545" s="237"/>
      <c r="P545" s="237"/>
      <c r="Q545" s="237"/>
      <c r="R545" s="237"/>
      <c r="S545" s="237"/>
      <c r="T545" s="238"/>
      <c r="AT545" s="239" t="s">
        <v>177</v>
      </c>
      <c r="AU545" s="239" t="s">
        <v>82</v>
      </c>
      <c r="AV545" s="12" t="s">
        <v>173</v>
      </c>
      <c r="AW545" s="12" t="s">
        <v>33</v>
      </c>
      <c r="AX545" s="12" t="s">
        <v>80</v>
      </c>
      <c r="AY545" s="239" t="s">
        <v>166</v>
      </c>
    </row>
    <row r="546" s="1" customFormat="1" ht="22.5" customHeight="1">
      <c r="B546" s="37"/>
      <c r="C546" s="203" t="s">
        <v>753</v>
      </c>
      <c r="D546" s="203" t="s">
        <v>168</v>
      </c>
      <c r="E546" s="204" t="s">
        <v>754</v>
      </c>
      <c r="F546" s="205" t="s">
        <v>755</v>
      </c>
      <c r="G546" s="206" t="s">
        <v>287</v>
      </c>
      <c r="H546" s="207">
        <v>1</v>
      </c>
      <c r="I546" s="208"/>
      <c r="J546" s="209">
        <f>ROUND(I546*H546,2)</f>
        <v>0</v>
      </c>
      <c r="K546" s="205" t="s">
        <v>172</v>
      </c>
      <c r="L546" s="42"/>
      <c r="M546" s="210" t="s">
        <v>19</v>
      </c>
      <c r="N546" s="211" t="s">
        <v>43</v>
      </c>
      <c r="O546" s="78"/>
      <c r="P546" s="212">
        <f>O546*H546</f>
        <v>0</v>
      </c>
      <c r="Q546" s="212">
        <v>0.00063000000000000003</v>
      </c>
      <c r="R546" s="212">
        <f>Q546*H546</f>
        <v>0.00063000000000000003</v>
      </c>
      <c r="S546" s="212">
        <v>0</v>
      </c>
      <c r="T546" s="213">
        <f>S546*H546</f>
        <v>0</v>
      </c>
      <c r="AR546" s="16" t="s">
        <v>173</v>
      </c>
      <c r="AT546" s="16" t="s">
        <v>168</v>
      </c>
      <c r="AU546" s="16" t="s">
        <v>82</v>
      </c>
      <c r="AY546" s="16" t="s">
        <v>166</v>
      </c>
      <c r="BE546" s="214">
        <f>IF(N546="základní",J546,0)</f>
        <v>0</v>
      </c>
      <c r="BF546" s="214">
        <f>IF(N546="snížená",J546,0)</f>
        <v>0</v>
      </c>
      <c r="BG546" s="214">
        <f>IF(N546="zákl. přenesená",J546,0)</f>
        <v>0</v>
      </c>
      <c r="BH546" s="214">
        <f>IF(N546="sníž. přenesená",J546,0)</f>
        <v>0</v>
      </c>
      <c r="BI546" s="214">
        <f>IF(N546="nulová",J546,0)</f>
        <v>0</v>
      </c>
      <c r="BJ546" s="16" t="s">
        <v>80</v>
      </c>
      <c r="BK546" s="214">
        <f>ROUND(I546*H546,2)</f>
        <v>0</v>
      </c>
      <c r="BL546" s="16" t="s">
        <v>173</v>
      </c>
      <c r="BM546" s="16" t="s">
        <v>756</v>
      </c>
    </row>
    <row r="547" s="11" customFormat="1">
      <c r="B547" s="218"/>
      <c r="C547" s="219"/>
      <c r="D547" s="215" t="s">
        <v>177</v>
      </c>
      <c r="E547" s="220" t="s">
        <v>19</v>
      </c>
      <c r="F547" s="221" t="s">
        <v>757</v>
      </c>
      <c r="G547" s="219"/>
      <c r="H547" s="222">
        <v>1</v>
      </c>
      <c r="I547" s="223"/>
      <c r="J547" s="219"/>
      <c r="K547" s="219"/>
      <c r="L547" s="224"/>
      <c r="M547" s="225"/>
      <c r="N547" s="226"/>
      <c r="O547" s="226"/>
      <c r="P547" s="226"/>
      <c r="Q547" s="226"/>
      <c r="R547" s="226"/>
      <c r="S547" s="226"/>
      <c r="T547" s="227"/>
      <c r="AT547" s="228" t="s">
        <v>177</v>
      </c>
      <c r="AU547" s="228" t="s">
        <v>82</v>
      </c>
      <c r="AV547" s="11" t="s">
        <v>82</v>
      </c>
      <c r="AW547" s="11" t="s">
        <v>33</v>
      </c>
      <c r="AX547" s="11" t="s">
        <v>72</v>
      </c>
      <c r="AY547" s="228" t="s">
        <v>166</v>
      </c>
    </row>
    <row r="548" s="12" customFormat="1">
      <c r="B548" s="229"/>
      <c r="C548" s="230"/>
      <c r="D548" s="215" t="s">
        <v>177</v>
      </c>
      <c r="E548" s="231" t="s">
        <v>19</v>
      </c>
      <c r="F548" s="232" t="s">
        <v>179</v>
      </c>
      <c r="G548" s="230"/>
      <c r="H548" s="233">
        <v>1</v>
      </c>
      <c r="I548" s="234"/>
      <c r="J548" s="230"/>
      <c r="K548" s="230"/>
      <c r="L548" s="235"/>
      <c r="M548" s="236"/>
      <c r="N548" s="237"/>
      <c r="O548" s="237"/>
      <c r="P548" s="237"/>
      <c r="Q548" s="237"/>
      <c r="R548" s="237"/>
      <c r="S548" s="237"/>
      <c r="T548" s="238"/>
      <c r="AT548" s="239" t="s">
        <v>177</v>
      </c>
      <c r="AU548" s="239" t="s">
        <v>82</v>
      </c>
      <c r="AV548" s="12" t="s">
        <v>173</v>
      </c>
      <c r="AW548" s="12" t="s">
        <v>33</v>
      </c>
      <c r="AX548" s="12" t="s">
        <v>80</v>
      </c>
      <c r="AY548" s="239" t="s">
        <v>166</v>
      </c>
    </row>
    <row r="549" s="1" customFormat="1" ht="22.5" customHeight="1">
      <c r="B549" s="37"/>
      <c r="C549" s="203" t="s">
        <v>758</v>
      </c>
      <c r="D549" s="203" t="s">
        <v>168</v>
      </c>
      <c r="E549" s="204" t="s">
        <v>759</v>
      </c>
      <c r="F549" s="205" t="s">
        <v>760</v>
      </c>
      <c r="G549" s="206" t="s">
        <v>251</v>
      </c>
      <c r="H549" s="207">
        <v>5</v>
      </c>
      <c r="I549" s="208"/>
      <c r="J549" s="209">
        <f>ROUND(I549*H549,2)</f>
        <v>0</v>
      </c>
      <c r="K549" s="205" t="s">
        <v>172</v>
      </c>
      <c r="L549" s="42"/>
      <c r="M549" s="210" t="s">
        <v>19</v>
      </c>
      <c r="N549" s="211" t="s">
        <v>43</v>
      </c>
      <c r="O549" s="78"/>
      <c r="P549" s="212">
        <f>O549*H549</f>
        <v>0</v>
      </c>
      <c r="Q549" s="212">
        <v>0.023400000000000001</v>
      </c>
      <c r="R549" s="212">
        <f>Q549*H549</f>
        <v>0.11700000000000001</v>
      </c>
      <c r="S549" s="212">
        <v>0</v>
      </c>
      <c r="T549" s="213">
        <f>S549*H549</f>
        <v>0</v>
      </c>
      <c r="AR549" s="16" t="s">
        <v>173</v>
      </c>
      <c r="AT549" s="16" t="s">
        <v>168</v>
      </c>
      <c r="AU549" s="16" t="s">
        <v>82</v>
      </c>
      <c r="AY549" s="16" t="s">
        <v>166</v>
      </c>
      <c r="BE549" s="214">
        <f>IF(N549="základní",J549,0)</f>
        <v>0</v>
      </c>
      <c r="BF549" s="214">
        <f>IF(N549="snížená",J549,0)</f>
        <v>0</v>
      </c>
      <c r="BG549" s="214">
        <f>IF(N549="zákl. přenesená",J549,0)</f>
        <v>0</v>
      </c>
      <c r="BH549" s="214">
        <f>IF(N549="sníž. přenesená",J549,0)</f>
        <v>0</v>
      </c>
      <c r="BI549" s="214">
        <f>IF(N549="nulová",J549,0)</f>
        <v>0</v>
      </c>
      <c r="BJ549" s="16" t="s">
        <v>80</v>
      </c>
      <c r="BK549" s="214">
        <f>ROUND(I549*H549,2)</f>
        <v>0</v>
      </c>
      <c r="BL549" s="16" t="s">
        <v>173</v>
      </c>
      <c r="BM549" s="16" t="s">
        <v>761</v>
      </c>
    </row>
    <row r="550" s="1" customFormat="1">
      <c r="B550" s="37"/>
      <c r="C550" s="38"/>
      <c r="D550" s="215" t="s">
        <v>175</v>
      </c>
      <c r="E550" s="38"/>
      <c r="F550" s="216" t="s">
        <v>762</v>
      </c>
      <c r="G550" s="38"/>
      <c r="H550" s="38"/>
      <c r="I550" s="129"/>
      <c r="J550" s="38"/>
      <c r="K550" s="38"/>
      <c r="L550" s="42"/>
      <c r="M550" s="217"/>
      <c r="N550" s="78"/>
      <c r="O550" s="78"/>
      <c r="P550" s="78"/>
      <c r="Q550" s="78"/>
      <c r="R550" s="78"/>
      <c r="S550" s="78"/>
      <c r="T550" s="79"/>
      <c r="AT550" s="16" t="s">
        <v>175</v>
      </c>
      <c r="AU550" s="16" t="s">
        <v>82</v>
      </c>
    </row>
    <row r="551" s="11" customFormat="1">
      <c r="B551" s="218"/>
      <c r="C551" s="219"/>
      <c r="D551" s="215" t="s">
        <v>177</v>
      </c>
      <c r="E551" s="220" t="s">
        <v>19</v>
      </c>
      <c r="F551" s="221" t="s">
        <v>763</v>
      </c>
      <c r="G551" s="219"/>
      <c r="H551" s="222">
        <v>5</v>
      </c>
      <c r="I551" s="223"/>
      <c r="J551" s="219"/>
      <c r="K551" s="219"/>
      <c r="L551" s="224"/>
      <c r="M551" s="225"/>
      <c r="N551" s="226"/>
      <c r="O551" s="226"/>
      <c r="P551" s="226"/>
      <c r="Q551" s="226"/>
      <c r="R551" s="226"/>
      <c r="S551" s="226"/>
      <c r="T551" s="227"/>
      <c r="AT551" s="228" t="s">
        <v>177</v>
      </c>
      <c r="AU551" s="228" t="s">
        <v>82</v>
      </c>
      <c r="AV551" s="11" t="s">
        <v>82</v>
      </c>
      <c r="AW551" s="11" t="s">
        <v>33</v>
      </c>
      <c r="AX551" s="11" t="s">
        <v>72</v>
      </c>
      <c r="AY551" s="228" t="s">
        <v>166</v>
      </c>
    </row>
    <row r="552" s="13" customFormat="1">
      <c r="B552" s="240"/>
      <c r="C552" s="241"/>
      <c r="D552" s="215" t="s">
        <v>177</v>
      </c>
      <c r="E552" s="242" t="s">
        <v>19</v>
      </c>
      <c r="F552" s="243" t="s">
        <v>764</v>
      </c>
      <c r="G552" s="241"/>
      <c r="H552" s="242" t="s">
        <v>19</v>
      </c>
      <c r="I552" s="244"/>
      <c r="J552" s="241"/>
      <c r="K552" s="241"/>
      <c r="L552" s="245"/>
      <c r="M552" s="246"/>
      <c r="N552" s="247"/>
      <c r="O552" s="247"/>
      <c r="P552" s="247"/>
      <c r="Q552" s="247"/>
      <c r="R552" s="247"/>
      <c r="S552" s="247"/>
      <c r="T552" s="248"/>
      <c r="AT552" s="249" t="s">
        <v>177</v>
      </c>
      <c r="AU552" s="249" t="s">
        <v>82</v>
      </c>
      <c r="AV552" s="13" t="s">
        <v>80</v>
      </c>
      <c r="AW552" s="13" t="s">
        <v>33</v>
      </c>
      <c r="AX552" s="13" t="s">
        <v>72</v>
      </c>
      <c r="AY552" s="249" t="s">
        <v>166</v>
      </c>
    </row>
    <row r="553" s="12" customFormat="1">
      <c r="B553" s="229"/>
      <c r="C553" s="230"/>
      <c r="D553" s="215" t="s">
        <v>177</v>
      </c>
      <c r="E553" s="231" t="s">
        <v>19</v>
      </c>
      <c r="F553" s="232" t="s">
        <v>179</v>
      </c>
      <c r="G553" s="230"/>
      <c r="H553" s="233">
        <v>5</v>
      </c>
      <c r="I553" s="234"/>
      <c r="J553" s="230"/>
      <c r="K553" s="230"/>
      <c r="L553" s="235"/>
      <c r="M553" s="236"/>
      <c r="N553" s="237"/>
      <c r="O553" s="237"/>
      <c r="P553" s="237"/>
      <c r="Q553" s="237"/>
      <c r="R553" s="237"/>
      <c r="S553" s="237"/>
      <c r="T553" s="238"/>
      <c r="AT553" s="239" t="s">
        <v>177</v>
      </c>
      <c r="AU553" s="239" t="s">
        <v>82</v>
      </c>
      <c r="AV553" s="12" t="s">
        <v>173</v>
      </c>
      <c r="AW553" s="12" t="s">
        <v>33</v>
      </c>
      <c r="AX553" s="12" t="s">
        <v>80</v>
      </c>
      <c r="AY553" s="239" t="s">
        <v>166</v>
      </c>
    </row>
    <row r="554" s="1" customFormat="1" ht="16.5" customHeight="1">
      <c r="B554" s="37"/>
      <c r="C554" s="250" t="s">
        <v>765</v>
      </c>
      <c r="D554" s="250" t="s">
        <v>319</v>
      </c>
      <c r="E554" s="251" t="s">
        <v>766</v>
      </c>
      <c r="F554" s="252" t="s">
        <v>767</v>
      </c>
      <c r="G554" s="253" t="s">
        <v>251</v>
      </c>
      <c r="H554" s="254">
        <v>3</v>
      </c>
      <c r="I554" s="255"/>
      <c r="J554" s="256">
        <f>ROUND(I554*H554,2)</f>
        <v>0</v>
      </c>
      <c r="K554" s="252" t="s">
        <v>172</v>
      </c>
      <c r="L554" s="257"/>
      <c r="M554" s="258" t="s">
        <v>19</v>
      </c>
      <c r="N554" s="259" t="s">
        <v>43</v>
      </c>
      <c r="O554" s="78"/>
      <c r="P554" s="212">
        <f>O554*H554</f>
        <v>0</v>
      </c>
      <c r="Q554" s="212">
        <v>0.0080000000000000002</v>
      </c>
      <c r="R554" s="212">
        <f>Q554*H554</f>
        <v>0.024</v>
      </c>
      <c r="S554" s="212">
        <v>0</v>
      </c>
      <c r="T554" s="213">
        <f>S554*H554</f>
        <v>0</v>
      </c>
      <c r="AR554" s="16" t="s">
        <v>213</v>
      </c>
      <c r="AT554" s="16" t="s">
        <v>319</v>
      </c>
      <c r="AU554" s="16" t="s">
        <v>82</v>
      </c>
      <c r="AY554" s="16" t="s">
        <v>166</v>
      </c>
      <c r="BE554" s="214">
        <f>IF(N554="základní",J554,0)</f>
        <v>0</v>
      </c>
      <c r="BF554" s="214">
        <f>IF(N554="snížená",J554,0)</f>
        <v>0</v>
      </c>
      <c r="BG554" s="214">
        <f>IF(N554="zákl. přenesená",J554,0)</f>
        <v>0</v>
      </c>
      <c r="BH554" s="214">
        <f>IF(N554="sníž. přenesená",J554,0)</f>
        <v>0</v>
      </c>
      <c r="BI554" s="214">
        <f>IF(N554="nulová",J554,0)</f>
        <v>0</v>
      </c>
      <c r="BJ554" s="16" t="s">
        <v>80</v>
      </c>
      <c r="BK554" s="214">
        <f>ROUND(I554*H554,2)</f>
        <v>0</v>
      </c>
      <c r="BL554" s="16" t="s">
        <v>173</v>
      </c>
      <c r="BM554" s="16" t="s">
        <v>768</v>
      </c>
    </row>
    <row r="555" s="1" customFormat="1" ht="16.5" customHeight="1">
      <c r="B555" s="37"/>
      <c r="C555" s="250" t="s">
        <v>769</v>
      </c>
      <c r="D555" s="250" t="s">
        <v>319</v>
      </c>
      <c r="E555" s="251" t="s">
        <v>770</v>
      </c>
      <c r="F555" s="252" t="s">
        <v>771</v>
      </c>
      <c r="G555" s="253" t="s">
        <v>251</v>
      </c>
      <c r="H555" s="254">
        <v>2</v>
      </c>
      <c r="I555" s="255"/>
      <c r="J555" s="256">
        <f>ROUND(I555*H555,2)</f>
        <v>0</v>
      </c>
      <c r="K555" s="252" t="s">
        <v>19</v>
      </c>
      <c r="L555" s="257"/>
      <c r="M555" s="258" t="s">
        <v>19</v>
      </c>
      <c r="N555" s="259" t="s">
        <v>43</v>
      </c>
      <c r="O555" s="78"/>
      <c r="P555" s="212">
        <f>O555*H555</f>
        <v>0</v>
      </c>
      <c r="Q555" s="212">
        <v>0.0040000000000000001</v>
      </c>
      <c r="R555" s="212">
        <f>Q555*H555</f>
        <v>0.0080000000000000002</v>
      </c>
      <c r="S555" s="212">
        <v>0</v>
      </c>
      <c r="T555" s="213">
        <f>S555*H555</f>
        <v>0</v>
      </c>
      <c r="AR555" s="16" t="s">
        <v>213</v>
      </c>
      <c r="AT555" s="16" t="s">
        <v>319</v>
      </c>
      <c r="AU555" s="16" t="s">
        <v>82</v>
      </c>
      <c r="AY555" s="16" t="s">
        <v>166</v>
      </c>
      <c r="BE555" s="214">
        <f>IF(N555="základní",J555,0)</f>
        <v>0</v>
      </c>
      <c r="BF555" s="214">
        <f>IF(N555="snížená",J555,0)</f>
        <v>0</v>
      </c>
      <c r="BG555" s="214">
        <f>IF(N555="zákl. přenesená",J555,0)</f>
        <v>0</v>
      </c>
      <c r="BH555" s="214">
        <f>IF(N555="sníž. přenesená",J555,0)</f>
        <v>0</v>
      </c>
      <c r="BI555" s="214">
        <f>IF(N555="nulová",J555,0)</f>
        <v>0</v>
      </c>
      <c r="BJ555" s="16" t="s">
        <v>80</v>
      </c>
      <c r="BK555" s="214">
        <f>ROUND(I555*H555,2)</f>
        <v>0</v>
      </c>
      <c r="BL555" s="16" t="s">
        <v>173</v>
      </c>
      <c r="BM555" s="16" t="s">
        <v>772</v>
      </c>
    </row>
    <row r="556" s="1" customFormat="1" ht="16.5" customHeight="1">
      <c r="B556" s="37"/>
      <c r="C556" s="203" t="s">
        <v>773</v>
      </c>
      <c r="D556" s="203" t="s">
        <v>168</v>
      </c>
      <c r="E556" s="204" t="s">
        <v>774</v>
      </c>
      <c r="F556" s="205" t="s">
        <v>775</v>
      </c>
      <c r="G556" s="206" t="s">
        <v>251</v>
      </c>
      <c r="H556" s="207">
        <v>9</v>
      </c>
      <c r="I556" s="208"/>
      <c r="J556" s="209">
        <f>ROUND(I556*H556,2)</f>
        <v>0</v>
      </c>
      <c r="K556" s="205" t="s">
        <v>172</v>
      </c>
      <c r="L556" s="42"/>
      <c r="M556" s="210" t="s">
        <v>19</v>
      </c>
      <c r="N556" s="211" t="s">
        <v>43</v>
      </c>
      <c r="O556" s="78"/>
      <c r="P556" s="212">
        <f>O556*H556</f>
        <v>0</v>
      </c>
      <c r="Q556" s="212">
        <v>2.0000000000000002E-05</v>
      </c>
      <c r="R556" s="212">
        <f>Q556*H556</f>
        <v>0.00018000000000000001</v>
      </c>
      <c r="S556" s="212">
        <v>0</v>
      </c>
      <c r="T556" s="213">
        <f>S556*H556</f>
        <v>0</v>
      </c>
      <c r="AR556" s="16" t="s">
        <v>173</v>
      </c>
      <c r="AT556" s="16" t="s">
        <v>168</v>
      </c>
      <c r="AU556" s="16" t="s">
        <v>82</v>
      </c>
      <c r="AY556" s="16" t="s">
        <v>166</v>
      </c>
      <c r="BE556" s="214">
        <f>IF(N556="základní",J556,0)</f>
        <v>0</v>
      </c>
      <c r="BF556" s="214">
        <f>IF(N556="snížená",J556,0)</f>
        <v>0</v>
      </c>
      <c r="BG556" s="214">
        <f>IF(N556="zákl. přenesená",J556,0)</f>
        <v>0</v>
      </c>
      <c r="BH556" s="214">
        <f>IF(N556="sníž. přenesená",J556,0)</f>
        <v>0</v>
      </c>
      <c r="BI556" s="214">
        <f>IF(N556="nulová",J556,0)</f>
        <v>0</v>
      </c>
      <c r="BJ556" s="16" t="s">
        <v>80</v>
      </c>
      <c r="BK556" s="214">
        <f>ROUND(I556*H556,2)</f>
        <v>0</v>
      </c>
      <c r="BL556" s="16" t="s">
        <v>173</v>
      </c>
      <c r="BM556" s="16" t="s">
        <v>776</v>
      </c>
    </row>
    <row r="557" s="1" customFormat="1">
      <c r="B557" s="37"/>
      <c r="C557" s="38"/>
      <c r="D557" s="215" t="s">
        <v>175</v>
      </c>
      <c r="E557" s="38"/>
      <c r="F557" s="216" t="s">
        <v>777</v>
      </c>
      <c r="G557" s="38"/>
      <c r="H557" s="38"/>
      <c r="I557" s="129"/>
      <c r="J557" s="38"/>
      <c r="K557" s="38"/>
      <c r="L557" s="42"/>
      <c r="M557" s="217"/>
      <c r="N557" s="78"/>
      <c r="O557" s="78"/>
      <c r="P557" s="78"/>
      <c r="Q557" s="78"/>
      <c r="R557" s="78"/>
      <c r="S557" s="78"/>
      <c r="T557" s="79"/>
      <c r="AT557" s="16" t="s">
        <v>175</v>
      </c>
      <c r="AU557" s="16" t="s">
        <v>82</v>
      </c>
    </row>
    <row r="558" s="1" customFormat="1" ht="16.5" customHeight="1">
      <c r="B558" s="37"/>
      <c r="C558" s="250" t="s">
        <v>778</v>
      </c>
      <c r="D558" s="250" t="s">
        <v>319</v>
      </c>
      <c r="E558" s="251" t="s">
        <v>779</v>
      </c>
      <c r="F558" s="252" t="s">
        <v>780</v>
      </c>
      <c r="G558" s="253" t="s">
        <v>350</v>
      </c>
      <c r="H558" s="254">
        <v>4.5</v>
      </c>
      <c r="I558" s="255"/>
      <c r="J558" s="256">
        <f>ROUND(I558*H558,2)</f>
        <v>0</v>
      </c>
      <c r="K558" s="252" t="s">
        <v>172</v>
      </c>
      <c r="L558" s="257"/>
      <c r="M558" s="258" t="s">
        <v>19</v>
      </c>
      <c r="N558" s="259" t="s">
        <v>43</v>
      </c>
      <c r="O558" s="78"/>
      <c r="P558" s="212">
        <f>O558*H558</f>
        <v>0</v>
      </c>
      <c r="Q558" s="212">
        <v>0.0012999999999999999</v>
      </c>
      <c r="R558" s="212">
        <f>Q558*H558</f>
        <v>0.0058499999999999993</v>
      </c>
      <c r="S558" s="212">
        <v>0</v>
      </c>
      <c r="T558" s="213">
        <f>S558*H558</f>
        <v>0</v>
      </c>
      <c r="AR558" s="16" t="s">
        <v>213</v>
      </c>
      <c r="AT558" s="16" t="s">
        <v>319</v>
      </c>
      <c r="AU558" s="16" t="s">
        <v>82</v>
      </c>
      <c r="AY558" s="16" t="s">
        <v>166</v>
      </c>
      <c r="BE558" s="214">
        <f>IF(N558="základní",J558,0)</f>
        <v>0</v>
      </c>
      <c r="BF558" s="214">
        <f>IF(N558="snížená",J558,0)</f>
        <v>0</v>
      </c>
      <c r="BG558" s="214">
        <f>IF(N558="zákl. přenesená",J558,0)</f>
        <v>0</v>
      </c>
      <c r="BH558" s="214">
        <f>IF(N558="sníž. přenesená",J558,0)</f>
        <v>0</v>
      </c>
      <c r="BI558" s="214">
        <f>IF(N558="nulová",J558,0)</f>
        <v>0</v>
      </c>
      <c r="BJ558" s="16" t="s">
        <v>80</v>
      </c>
      <c r="BK558" s="214">
        <f>ROUND(I558*H558,2)</f>
        <v>0</v>
      </c>
      <c r="BL558" s="16" t="s">
        <v>173</v>
      </c>
      <c r="BM558" s="16" t="s">
        <v>781</v>
      </c>
    </row>
    <row r="559" s="11" customFormat="1">
      <c r="B559" s="218"/>
      <c r="C559" s="219"/>
      <c r="D559" s="215" t="s">
        <v>177</v>
      </c>
      <c r="E559" s="220" t="s">
        <v>19</v>
      </c>
      <c r="F559" s="221" t="s">
        <v>782</v>
      </c>
      <c r="G559" s="219"/>
      <c r="H559" s="222">
        <v>4.5</v>
      </c>
      <c r="I559" s="223"/>
      <c r="J559" s="219"/>
      <c r="K559" s="219"/>
      <c r="L559" s="224"/>
      <c r="M559" s="225"/>
      <c r="N559" s="226"/>
      <c r="O559" s="226"/>
      <c r="P559" s="226"/>
      <c r="Q559" s="226"/>
      <c r="R559" s="226"/>
      <c r="S559" s="226"/>
      <c r="T559" s="227"/>
      <c r="AT559" s="228" t="s">
        <v>177</v>
      </c>
      <c r="AU559" s="228" t="s">
        <v>82</v>
      </c>
      <c r="AV559" s="11" t="s">
        <v>82</v>
      </c>
      <c r="AW559" s="11" t="s">
        <v>33</v>
      </c>
      <c r="AX559" s="11" t="s">
        <v>72</v>
      </c>
      <c r="AY559" s="228" t="s">
        <v>166</v>
      </c>
    </row>
    <row r="560" s="12" customFormat="1">
      <c r="B560" s="229"/>
      <c r="C560" s="230"/>
      <c r="D560" s="215" t="s">
        <v>177</v>
      </c>
      <c r="E560" s="231" t="s">
        <v>19</v>
      </c>
      <c r="F560" s="232" t="s">
        <v>179</v>
      </c>
      <c r="G560" s="230"/>
      <c r="H560" s="233">
        <v>4.5</v>
      </c>
      <c r="I560" s="234"/>
      <c r="J560" s="230"/>
      <c r="K560" s="230"/>
      <c r="L560" s="235"/>
      <c r="M560" s="236"/>
      <c r="N560" s="237"/>
      <c r="O560" s="237"/>
      <c r="P560" s="237"/>
      <c r="Q560" s="237"/>
      <c r="R560" s="237"/>
      <c r="S560" s="237"/>
      <c r="T560" s="238"/>
      <c r="AT560" s="239" t="s">
        <v>177</v>
      </c>
      <c r="AU560" s="239" t="s">
        <v>82</v>
      </c>
      <c r="AV560" s="12" t="s">
        <v>173</v>
      </c>
      <c r="AW560" s="12" t="s">
        <v>33</v>
      </c>
      <c r="AX560" s="12" t="s">
        <v>80</v>
      </c>
      <c r="AY560" s="239" t="s">
        <v>166</v>
      </c>
    </row>
    <row r="561" s="1" customFormat="1" ht="22.5" customHeight="1">
      <c r="B561" s="37"/>
      <c r="C561" s="203" t="s">
        <v>783</v>
      </c>
      <c r="D561" s="203" t="s">
        <v>168</v>
      </c>
      <c r="E561" s="204" t="s">
        <v>784</v>
      </c>
      <c r="F561" s="205" t="s">
        <v>785</v>
      </c>
      <c r="G561" s="206" t="s">
        <v>287</v>
      </c>
      <c r="H561" s="207">
        <v>72.599999999999994</v>
      </c>
      <c r="I561" s="208"/>
      <c r="J561" s="209">
        <f>ROUND(I561*H561,2)</f>
        <v>0</v>
      </c>
      <c r="K561" s="205" t="s">
        <v>172</v>
      </c>
      <c r="L561" s="42"/>
      <c r="M561" s="210" t="s">
        <v>19</v>
      </c>
      <c r="N561" s="211" t="s">
        <v>43</v>
      </c>
      <c r="O561" s="78"/>
      <c r="P561" s="212">
        <f>O561*H561</f>
        <v>0</v>
      </c>
      <c r="Q561" s="212">
        <v>0</v>
      </c>
      <c r="R561" s="212">
        <f>Q561*H561</f>
        <v>0</v>
      </c>
      <c r="S561" s="212">
        <v>0.13100000000000001</v>
      </c>
      <c r="T561" s="213">
        <f>S561*H561</f>
        <v>9.5106000000000002</v>
      </c>
      <c r="AR561" s="16" t="s">
        <v>173</v>
      </c>
      <c r="AT561" s="16" t="s">
        <v>168</v>
      </c>
      <c r="AU561" s="16" t="s">
        <v>82</v>
      </c>
      <c r="AY561" s="16" t="s">
        <v>166</v>
      </c>
      <c r="BE561" s="214">
        <f>IF(N561="základní",J561,0)</f>
        <v>0</v>
      </c>
      <c r="BF561" s="214">
        <f>IF(N561="snížená",J561,0)</f>
        <v>0</v>
      </c>
      <c r="BG561" s="214">
        <f>IF(N561="zákl. přenesená",J561,0)</f>
        <v>0</v>
      </c>
      <c r="BH561" s="214">
        <f>IF(N561="sníž. přenesená",J561,0)</f>
        <v>0</v>
      </c>
      <c r="BI561" s="214">
        <f>IF(N561="nulová",J561,0)</f>
        <v>0</v>
      </c>
      <c r="BJ561" s="16" t="s">
        <v>80</v>
      </c>
      <c r="BK561" s="214">
        <f>ROUND(I561*H561,2)</f>
        <v>0</v>
      </c>
      <c r="BL561" s="16" t="s">
        <v>173</v>
      </c>
      <c r="BM561" s="16" t="s">
        <v>786</v>
      </c>
    </row>
    <row r="562" s="11" customFormat="1">
      <c r="B562" s="218"/>
      <c r="C562" s="219"/>
      <c r="D562" s="215" t="s">
        <v>177</v>
      </c>
      <c r="E562" s="220" t="s">
        <v>19</v>
      </c>
      <c r="F562" s="221" t="s">
        <v>787</v>
      </c>
      <c r="G562" s="219"/>
      <c r="H562" s="222">
        <v>72.599999999999994</v>
      </c>
      <c r="I562" s="223"/>
      <c r="J562" s="219"/>
      <c r="K562" s="219"/>
      <c r="L562" s="224"/>
      <c r="M562" s="225"/>
      <c r="N562" s="226"/>
      <c r="O562" s="226"/>
      <c r="P562" s="226"/>
      <c r="Q562" s="226"/>
      <c r="R562" s="226"/>
      <c r="S562" s="226"/>
      <c r="T562" s="227"/>
      <c r="AT562" s="228" t="s">
        <v>177</v>
      </c>
      <c r="AU562" s="228" t="s">
        <v>82</v>
      </c>
      <c r="AV562" s="11" t="s">
        <v>82</v>
      </c>
      <c r="AW562" s="11" t="s">
        <v>33</v>
      </c>
      <c r="AX562" s="11" t="s">
        <v>72</v>
      </c>
      <c r="AY562" s="228" t="s">
        <v>166</v>
      </c>
    </row>
    <row r="563" s="12" customFormat="1">
      <c r="B563" s="229"/>
      <c r="C563" s="230"/>
      <c r="D563" s="215" t="s">
        <v>177</v>
      </c>
      <c r="E563" s="231" t="s">
        <v>19</v>
      </c>
      <c r="F563" s="232" t="s">
        <v>179</v>
      </c>
      <c r="G563" s="230"/>
      <c r="H563" s="233">
        <v>72.599999999999994</v>
      </c>
      <c r="I563" s="234"/>
      <c r="J563" s="230"/>
      <c r="K563" s="230"/>
      <c r="L563" s="235"/>
      <c r="M563" s="236"/>
      <c r="N563" s="237"/>
      <c r="O563" s="237"/>
      <c r="P563" s="237"/>
      <c r="Q563" s="237"/>
      <c r="R563" s="237"/>
      <c r="S563" s="237"/>
      <c r="T563" s="238"/>
      <c r="AT563" s="239" t="s">
        <v>177</v>
      </c>
      <c r="AU563" s="239" t="s">
        <v>82</v>
      </c>
      <c r="AV563" s="12" t="s">
        <v>173</v>
      </c>
      <c r="AW563" s="12" t="s">
        <v>33</v>
      </c>
      <c r="AX563" s="12" t="s">
        <v>80</v>
      </c>
      <c r="AY563" s="239" t="s">
        <v>166</v>
      </c>
    </row>
    <row r="564" s="1" customFormat="1" ht="22.5" customHeight="1">
      <c r="B564" s="37"/>
      <c r="C564" s="203" t="s">
        <v>788</v>
      </c>
      <c r="D564" s="203" t="s">
        <v>168</v>
      </c>
      <c r="E564" s="204" t="s">
        <v>789</v>
      </c>
      <c r="F564" s="205" t="s">
        <v>790</v>
      </c>
      <c r="G564" s="206" t="s">
        <v>287</v>
      </c>
      <c r="H564" s="207">
        <v>62.700000000000003</v>
      </c>
      <c r="I564" s="208"/>
      <c r="J564" s="209">
        <f>ROUND(I564*H564,2)</f>
        <v>0</v>
      </c>
      <c r="K564" s="205" t="s">
        <v>172</v>
      </c>
      <c r="L564" s="42"/>
      <c r="M564" s="210" t="s">
        <v>19</v>
      </c>
      <c r="N564" s="211" t="s">
        <v>43</v>
      </c>
      <c r="O564" s="78"/>
      <c r="P564" s="212">
        <f>O564*H564</f>
        <v>0</v>
      </c>
      <c r="Q564" s="212">
        <v>0</v>
      </c>
      <c r="R564" s="212">
        <f>Q564*H564</f>
        <v>0</v>
      </c>
      <c r="S564" s="212">
        <v>0.26100000000000001</v>
      </c>
      <c r="T564" s="213">
        <f>S564*H564</f>
        <v>16.364700000000003</v>
      </c>
      <c r="AR564" s="16" t="s">
        <v>173</v>
      </c>
      <c r="AT564" s="16" t="s">
        <v>168</v>
      </c>
      <c r="AU564" s="16" t="s">
        <v>82</v>
      </c>
      <c r="AY564" s="16" t="s">
        <v>166</v>
      </c>
      <c r="BE564" s="214">
        <f>IF(N564="základní",J564,0)</f>
        <v>0</v>
      </c>
      <c r="BF564" s="214">
        <f>IF(N564="snížená",J564,0)</f>
        <v>0</v>
      </c>
      <c r="BG564" s="214">
        <f>IF(N564="zákl. přenesená",J564,0)</f>
        <v>0</v>
      </c>
      <c r="BH564" s="214">
        <f>IF(N564="sníž. přenesená",J564,0)</f>
        <v>0</v>
      </c>
      <c r="BI564" s="214">
        <f>IF(N564="nulová",J564,0)</f>
        <v>0</v>
      </c>
      <c r="BJ564" s="16" t="s">
        <v>80</v>
      </c>
      <c r="BK564" s="214">
        <f>ROUND(I564*H564,2)</f>
        <v>0</v>
      </c>
      <c r="BL564" s="16" t="s">
        <v>173</v>
      </c>
      <c r="BM564" s="16" t="s">
        <v>791</v>
      </c>
    </row>
    <row r="565" s="11" customFormat="1">
      <c r="B565" s="218"/>
      <c r="C565" s="219"/>
      <c r="D565" s="215" t="s">
        <v>177</v>
      </c>
      <c r="E565" s="220" t="s">
        <v>19</v>
      </c>
      <c r="F565" s="221" t="s">
        <v>792</v>
      </c>
      <c r="G565" s="219"/>
      <c r="H565" s="222">
        <v>62.700000000000003</v>
      </c>
      <c r="I565" s="223"/>
      <c r="J565" s="219"/>
      <c r="K565" s="219"/>
      <c r="L565" s="224"/>
      <c r="M565" s="225"/>
      <c r="N565" s="226"/>
      <c r="O565" s="226"/>
      <c r="P565" s="226"/>
      <c r="Q565" s="226"/>
      <c r="R565" s="226"/>
      <c r="S565" s="226"/>
      <c r="T565" s="227"/>
      <c r="AT565" s="228" t="s">
        <v>177</v>
      </c>
      <c r="AU565" s="228" t="s">
        <v>82</v>
      </c>
      <c r="AV565" s="11" t="s">
        <v>82</v>
      </c>
      <c r="AW565" s="11" t="s">
        <v>33</v>
      </c>
      <c r="AX565" s="11" t="s">
        <v>72</v>
      </c>
      <c r="AY565" s="228" t="s">
        <v>166</v>
      </c>
    </row>
    <row r="566" s="12" customFormat="1">
      <c r="B566" s="229"/>
      <c r="C566" s="230"/>
      <c r="D566" s="215" t="s">
        <v>177</v>
      </c>
      <c r="E566" s="231" t="s">
        <v>19</v>
      </c>
      <c r="F566" s="232" t="s">
        <v>179</v>
      </c>
      <c r="G566" s="230"/>
      <c r="H566" s="233">
        <v>62.700000000000003</v>
      </c>
      <c r="I566" s="234"/>
      <c r="J566" s="230"/>
      <c r="K566" s="230"/>
      <c r="L566" s="235"/>
      <c r="M566" s="236"/>
      <c r="N566" s="237"/>
      <c r="O566" s="237"/>
      <c r="P566" s="237"/>
      <c r="Q566" s="237"/>
      <c r="R566" s="237"/>
      <c r="S566" s="237"/>
      <c r="T566" s="238"/>
      <c r="AT566" s="239" t="s">
        <v>177</v>
      </c>
      <c r="AU566" s="239" t="s">
        <v>82</v>
      </c>
      <c r="AV566" s="12" t="s">
        <v>173</v>
      </c>
      <c r="AW566" s="12" t="s">
        <v>33</v>
      </c>
      <c r="AX566" s="12" t="s">
        <v>80</v>
      </c>
      <c r="AY566" s="239" t="s">
        <v>166</v>
      </c>
    </row>
    <row r="567" s="1" customFormat="1" ht="16.5" customHeight="1">
      <c r="B567" s="37"/>
      <c r="C567" s="203" t="s">
        <v>793</v>
      </c>
      <c r="D567" s="203" t="s">
        <v>168</v>
      </c>
      <c r="E567" s="204" t="s">
        <v>794</v>
      </c>
      <c r="F567" s="205" t="s">
        <v>795</v>
      </c>
      <c r="G567" s="206" t="s">
        <v>171</v>
      </c>
      <c r="H567" s="207">
        <v>1.214</v>
      </c>
      <c r="I567" s="208"/>
      <c r="J567" s="209">
        <f>ROUND(I567*H567,2)</f>
        <v>0</v>
      </c>
      <c r="K567" s="205" t="s">
        <v>172</v>
      </c>
      <c r="L567" s="42"/>
      <c r="M567" s="210" t="s">
        <v>19</v>
      </c>
      <c r="N567" s="211" t="s">
        <v>43</v>
      </c>
      <c r="O567" s="78"/>
      <c r="P567" s="212">
        <f>O567*H567</f>
        <v>0</v>
      </c>
      <c r="Q567" s="212">
        <v>0</v>
      </c>
      <c r="R567" s="212">
        <f>Q567*H567</f>
        <v>0</v>
      </c>
      <c r="S567" s="212">
        <v>2.2000000000000002</v>
      </c>
      <c r="T567" s="213">
        <f>S567*H567</f>
        <v>2.6708000000000003</v>
      </c>
      <c r="AR567" s="16" t="s">
        <v>173</v>
      </c>
      <c r="AT567" s="16" t="s">
        <v>168</v>
      </c>
      <c r="AU567" s="16" t="s">
        <v>82</v>
      </c>
      <c r="AY567" s="16" t="s">
        <v>166</v>
      </c>
      <c r="BE567" s="214">
        <f>IF(N567="základní",J567,0)</f>
        <v>0</v>
      </c>
      <c r="BF567" s="214">
        <f>IF(N567="snížená",J567,0)</f>
        <v>0</v>
      </c>
      <c r="BG567" s="214">
        <f>IF(N567="zákl. přenesená",J567,0)</f>
        <v>0</v>
      </c>
      <c r="BH567" s="214">
        <f>IF(N567="sníž. přenesená",J567,0)</f>
        <v>0</v>
      </c>
      <c r="BI567" s="214">
        <f>IF(N567="nulová",J567,0)</f>
        <v>0</v>
      </c>
      <c r="BJ567" s="16" t="s">
        <v>80</v>
      </c>
      <c r="BK567" s="214">
        <f>ROUND(I567*H567,2)</f>
        <v>0</v>
      </c>
      <c r="BL567" s="16" t="s">
        <v>173</v>
      </c>
      <c r="BM567" s="16" t="s">
        <v>796</v>
      </c>
    </row>
    <row r="568" s="11" customFormat="1">
      <c r="B568" s="218"/>
      <c r="C568" s="219"/>
      <c r="D568" s="215" t="s">
        <v>177</v>
      </c>
      <c r="E568" s="220" t="s">
        <v>19</v>
      </c>
      <c r="F568" s="221" t="s">
        <v>605</v>
      </c>
      <c r="G568" s="219"/>
      <c r="H568" s="222">
        <v>1.214</v>
      </c>
      <c r="I568" s="223"/>
      <c r="J568" s="219"/>
      <c r="K568" s="219"/>
      <c r="L568" s="224"/>
      <c r="M568" s="225"/>
      <c r="N568" s="226"/>
      <c r="O568" s="226"/>
      <c r="P568" s="226"/>
      <c r="Q568" s="226"/>
      <c r="R568" s="226"/>
      <c r="S568" s="226"/>
      <c r="T568" s="227"/>
      <c r="AT568" s="228" t="s">
        <v>177</v>
      </c>
      <c r="AU568" s="228" t="s">
        <v>82</v>
      </c>
      <c r="AV568" s="11" t="s">
        <v>82</v>
      </c>
      <c r="AW568" s="11" t="s">
        <v>33</v>
      </c>
      <c r="AX568" s="11" t="s">
        <v>72</v>
      </c>
      <c r="AY568" s="228" t="s">
        <v>166</v>
      </c>
    </row>
    <row r="569" s="13" customFormat="1">
      <c r="B569" s="240"/>
      <c r="C569" s="241"/>
      <c r="D569" s="215" t="s">
        <v>177</v>
      </c>
      <c r="E569" s="242" t="s">
        <v>19</v>
      </c>
      <c r="F569" s="243" t="s">
        <v>797</v>
      </c>
      <c r="G569" s="241"/>
      <c r="H569" s="242" t="s">
        <v>19</v>
      </c>
      <c r="I569" s="244"/>
      <c r="J569" s="241"/>
      <c r="K569" s="241"/>
      <c r="L569" s="245"/>
      <c r="M569" s="246"/>
      <c r="N569" s="247"/>
      <c r="O569" s="247"/>
      <c r="P569" s="247"/>
      <c r="Q569" s="247"/>
      <c r="R569" s="247"/>
      <c r="S569" s="247"/>
      <c r="T569" s="248"/>
      <c r="AT569" s="249" t="s">
        <v>177</v>
      </c>
      <c r="AU569" s="249" t="s">
        <v>82</v>
      </c>
      <c r="AV569" s="13" t="s">
        <v>80</v>
      </c>
      <c r="AW569" s="13" t="s">
        <v>33</v>
      </c>
      <c r="AX569" s="13" t="s">
        <v>72</v>
      </c>
      <c r="AY569" s="249" t="s">
        <v>166</v>
      </c>
    </row>
    <row r="570" s="12" customFormat="1">
      <c r="B570" s="229"/>
      <c r="C570" s="230"/>
      <c r="D570" s="215" t="s">
        <v>177</v>
      </c>
      <c r="E570" s="231" t="s">
        <v>19</v>
      </c>
      <c r="F570" s="232" t="s">
        <v>179</v>
      </c>
      <c r="G570" s="230"/>
      <c r="H570" s="233">
        <v>1.214</v>
      </c>
      <c r="I570" s="234"/>
      <c r="J570" s="230"/>
      <c r="K570" s="230"/>
      <c r="L570" s="235"/>
      <c r="M570" s="236"/>
      <c r="N570" s="237"/>
      <c r="O570" s="237"/>
      <c r="P570" s="237"/>
      <c r="Q570" s="237"/>
      <c r="R570" s="237"/>
      <c r="S570" s="237"/>
      <c r="T570" s="238"/>
      <c r="AT570" s="239" t="s">
        <v>177</v>
      </c>
      <c r="AU570" s="239" t="s">
        <v>82</v>
      </c>
      <c r="AV570" s="12" t="s">
        <v>173</v>
      </c>
      <c r="AW570" s="12" t="s">
        <v>33</v>
      </c>
      <c r="AX570" s="12" t="s">
        <v>80</v>
      </c>
      <c r="AY570" s="239" t="s">
        <v>166</v>
      </c>
    </row>
    <row r="571" s="1" customFormat="1" ht="16.5" customHeight="1">
      <c r="B571" s="37"/>
      <c r="C571" s="203" t="s">
        <v>798</v>
      </c>
      <c r="D571" s="203" t="s">
        <v>168</v>
      </c>
      <c r="E571" s="204" t="s">
        <v>799</v>
      </c>
      <c r="F571" s="205" t="s">
        <v>800</v>
      </c>
      <c r="G571" s="206" t="s">
        <v>171</v>
      </c>
      <c r="H571" s="207">
        <v>21.664999999999999</v>
      </c>
      <c r="I571" s="208"/>
      <c r="J571" s="209">
        <f>ROUND(I571*H571,2)</f>
        <v>0</v>
      </c>
      <c r="K571" s="205" t="s">
        <v>172</v>
      </c>
      <c r="L571" s="42"/>
      <c r="M571" s="210" t="s">
        <v>19</v>
      </c>
      <c r="N571" s="211" t="s">
        <v>43</v>
      </c>
      <c r="O571" s="78"/>
      <c r="P571" s="212">
        <f>O571*H571</f>
        <v>0</v>
      </c>
      <c r="Q571" s="212">
        <v>0</v>
      </c>
      <c r="R571" s="212">
        <f>Q571*H571</f>
        <v>0</v>
      </c>
      <c r="S571" s="212">
        <v>2.2000000000000002</v>
      </c>
      <c r="T571" s="213">
        <f>S571*H571</f>
        <v>47.663000000000004</v>
      </c>
      <c r="AR571" s="16" t="s">
        <v>173</v>
      </c>
      <c r="AT571" s="16" t="s">
        <v>168</v>
      </c>
      <c r="AU571" s="16" t="s">
        <v>82</v>
      </c>
      <c r="AY571" s="16" t="s">
        <v>166</v>
      </c>
      <c r="BE571" s="214">
        <f>IF(N571="základní",J571,0)</f>
        <v>0</v>
      </c>
      <c r="BF571" s="214">
        <f>IF(N571="snížená",J571,0)</f>
        <v>0</v>
      </c>
      <c r="BG571" s="214">
        <f>IF(N571="zákl. přenesená",J571,0)</f>
        <v>0</v>
      </c>
      <c r="BH571" s="214">
        <f>IF(N571="sníž. přenesená",J571,0)</f>
        <v>0</v>
      </c>
      <c r="BI571" s="214">
        <f>IF(N571="nulová",J571,0)</f>
        <v>0</v>
      </c>
      <c r="BJ571" s="16" t="s">
        <v>80</v>
      </c>
      <c r="BK571" s="214">
        <f>ROUND(I571*H571,2)</f>
        <v>0</v>
      </c>
      <c r="BL571" s="16" t="s">
        <v>173</v>
      </c>
      <c r="BM571" s="16" t="s">
        <v>801</v>
      </c>
    </row>
    <row r="572" s="11" customFormat="1">
      <c r="B572" s="218"/>
      <c r="C572" s="219"/>
      <c r="D572" s="215" t="s">
        <v>177</v>
      </c>
      <c r="E572" s="220" t="s">
        <v>19</v>
      </c>
      <c r="F572" s="221" t="s">
        <v>802</v>
      </c>
      <c r="G572" s="219"/>
      <c r="H572" s="222">
        <v>17.811</v>
      </c>
      <c r="I572" s="223"/>
      <c r="J572" s="219"/>
      <c r="K572" s="219"/>
      <c r="L572" s="224"/>
      <c r="M572" s="225"/>
      <c r="N572" s="226"/>
      <c r="O572" s="226"/>
      <c r="P572" s="226"/>
      <c r="Q572" s="226"/>
      <c r="R572" s="226"/>
      <c r="S572" s="226"/>
      <c r="T572" s="227"/>
      <c r="AT572" s="228" t="s">
        <v>177</v>
      </c>
      <c r="AU572" s="228" t="s">
        <v>82</v>
      </c>
      <c r="AV572" s="11" t="s">
        <v>82</v>
      </c>
      <c r="AW572" s="11" t="s">
        <v>33</v>
      </c>
      <c r="AX572" s="11" t="s">
        <v>72</v>
      </c>
      <c r="AY572" s="228" t="s">
        <v>166</v>
      </c>
    </row>
    <row r="573" s="13" customFormat="1">
      <c r="B573" s="240"/>
      <c r="C573" s="241"/>
      <c r="D573" s="215" t="s">
        <v>177</v>
      </c>
      <c r="E573" s="242" t="s">
        <v>19</v>
      </c>
      <c r="F573" s="243" t="s">
        <v>803</v>
      </c>
      <c r="G573" s="241"/>
      <c r="H573" s="242" t="s">
        <v>19</v>
      </c>
      <c r="I573" s="244"/>
      <c r="J573" s="241"/>
      <c r="K573" s="241"/>
      <c r="L573" s="245"/>
      <c r="M573" s="246"/>
      <c r="N573" s="247"/>
      <c r="O573" s="247"/>
      <c r="P573" s="247"/>
      <c r="Q573" s="247"/>
      <c r="R573" s="247"/>
      <c r="S573" s="247"/>
      <c r="T573" s="248"/>
      <c r="AT573" s="249" t="s">
        <v>177</v>
      </c>
      <c r="AU573" s="249" t="s">
        <v>82</v>
      </c>
      <c r="AV573" s="13" t="s">
        <v>80</v>
      </c>
      <c r="AW573" s="13" t="s">
        <v>33</v>
      </c>
      <c r="AX573" s="13" t="s">
        <v>72</v>
      </c>
      <c r="AY573" s="249" t="s">
        <v>166</v>
      </c>
    </row>
    <row r="574" s="11" customFormat="1">
      <c r="B574" s="218"/>
      <c r="C574" s="219"/>
      <c r="D574" s="215" t="s">
        <v>177</v>
      </c>
      <c r="E574" s="220" t="s">
        <v>19</v>
      </c>
      <c r="F574" s="221" t="s">
        <v>804</v>
      </c>
      <c r="G574" s="219"/>
      <c r="H574" s="222">
        <v>3.8540000000000001</v>
      </c>
      <c r="I574" s="223"/>
      <c r="J574" s="219"/>
      <c r="K574" s="219"/>
      <c r="L574" s="224"/>
      <c r="M574" s="225"/>
      <c r="N574" s="226"/>
      <c r="O574" s="226"/>
      <c r="P574" s="226"/>
      <c r="Q574" s="226"/>
      <c r="R574" s="226"/>
      <c r="S574" s="226"/>
      <c r="T574" s="227"/>
      <c r="AT574" s="228" t="s">
        <v>177</v>
      </c>
      <c r="AU574" s="228" t="s">
        <v>82</v>
      </c>
      <c r="AV574" s="11" t="s">
        <v>82</v>
      </c>
      <c r="AW574" s="11" t="s">
        <v>33</v>
      </c>
      <c r="AX574" s="11" t="s">
        <v>72</v>
      </c>
      <c r="AY574" s="228" t="s">
        <v>166</v>
      </c>
    </row>
    <row r="575" s="13" customFormat="1">
      <c r="B575" s="240"/>
      <c r="C575" s="241"/>
      <c r="D575" s="215" t="s">
        <v>177</v>
      </c>
      <c r="E575" s="242" t="s">
        <v>19</v>
      </c>
      <c r="F575" s="243" t="s">
        <v>805</v>
      </c>
      <c r="G575" s="241"/>
      <c r="H575" s="242" t="s">
        <v>19</v>
      </c>
      <c r="I575" s="244"/>
      <c r="J575" s="241"/>
      <c r="K575" s="241"/>
      <c r="L575" s="245"/>
      <c r="M575" s="246"/>
      <c r="N575" s="247"/>
      <c r="O575" s="247"/>
      <c r="P575" s="247"/>
      <c r="Q575" s="247"/>
      <c r="R575" s="247"/>
      <c r="S575" s="247"/>
      <c r="T575" s="248"/>
      <c r="AT575" s="249" t="s">
        <v>177</v>
      </c>
      <c r="AU575" s="249" t="s">
        <v>82</v>
      </c>
      <c r="AV575" s="13" t="s">
        <v>80</v>
      </c>
      <c r="AW575" s="13" t="s">
        <v>33</v>
      </c>
      <c r="AX575" s="13" t="s">
        <v>72</v>
      </c>
      <c r="AY575" s="249" t="s">
        <v>166</v>
      </c>
    </row>
    <row r="576" s="12" customFormat="1">
      <c r="B576" s="229"/>
      <c r="C576" s="230"/>
      <c r="D576" s="215" t="s">
        <v>177</v>
      </c>
      <c r="E576" s="231" t="s">
        <v>19</v>
      </c>
      <c r="F576" s="232" t="s">
        <v>179</v>
      </c>
      <c r="G576" s="230"/>
      <c r="H576" s="233">
        <v>21.664999999999999</v>
      </c>
      <c r="I576" s="234"/>
      <c r="J576" s="230"/>
      <c r="K576" s="230"/>
      <c r="L576" s="235"/>
      <c r="M576" s="236"/>
      <c r="N576" s="237"/>
      <c r="O576" s="237"/>
      <c r="P576" s="237"/>
      <c r="Q576" s="237"/>
      <c r="R576" s="237"/>
      <c r="S576" s="237"/>
      <c r="T576" s="238"/>
      <c r="AT576" s="239" t="s">
        <v>177</v>
      </c>
      <c r="AU576" s="239" t="s">
        <v>82</v>
      </c>
      <c r="AV576" s="12" t="s">
        <v>173</v>
      </c>
      <c r="AW576" s="12" t="s">
        <v>33</v>
      </c>
      <c r="AX576" s="12" t="s">
        <v>80</v>
      </c>
      <c r="AY576" s="239" t="s">
        <v>166</v>
      </c>
    </row>
    <row r="577" s="1" customFormat="1" ht="22.5" customHeight="1">
      <c r="B577" s="37"/>
      <c r="C577" s="203" t="s">
        <v>806</v>
      </c>
      <c r="D577" s="203" t="s">
        <v>168</v>
      </c>
      <c r="E577" s="204" t="s">
        <v>807</v>
      </c>
      <c r="F577" s="205" t="s">
        <v>808</v>
      </c>
      <c r="G577" s="206" t="s">
        <v>287</v>
      </c>
      <c r="H577" s="207">
        <v>118.535</v>
      </c>
      <c r="I577" s="208"/>
      <c r="J577" s="209">
        <f>ROUND(I577*H577,2)</f>
        <v>0</v>
      </c>
      <c r="K577" s="205" t="s">
        <v>172</v>
      </c>
      <c r="L577" s="42"/>
      <c r="M577" s="210" t="s">
        <v>19</v>
      </c>
      <c r="N577" s="211" t="s">
        <v>43</v>
      </c>
      <c r="O577" s="78"/>
      <c r="P577" s="212">
        <f>O577*H577</f>
        <v>0</v>
      </c>
      <c r="Q577" s="212">
        <v>0</v>
      </c>
      <c r="R577" s="212">
        <f>Q577*H577</f>
        <v>0</v>
      </c>
      <c r="S577" s="212">
        <v>0.035000000000000003</v>
      </c>
      <c r="T577" s="213">
        <f>S577*H577</f>
        <v>4.1487250000000007</v>
      </c>
      <c r="AR577" s="16" t="s">
        <v>173</v>
      </c>
      <c r="AT577" s="16" t="s">
        <v>168</v>
      </c>
      <c r="AU577" s="16" t="s">
        <v>82</v>
      </c>
      <c r="AY577" s="16" t="s">
        <v>166</v>
      </c>
      <c r="BE577" s="214">
        <f>IF(N577="základní",J577,0)</f>
        <v>0</v>
      </c>
      <c r="BF577" s="214">
        <f>IF(N577="snížená",J577,0)</f>
        <v>0</v>
      </c>
      <c r="BG577" s="214">
        <f>IF(N577="zákl. přenesená",J577,0)</f>
        <v>0</v>
      </c>
      <c r="BH577" s="214">
        <f>IF(N577="sníž. přenesená",J577,0)</f>
        <v>0</v>
      </c>
      <c r="BI577" s="214">
        <f>IF(N577="nulová",J577,0)</f>
        <v>0</v>
      </c>
      <c r="BJ577" s="16" t="s">
        <v>80</v>
      </c>
      <c r="BK577" s="214">
        <f>ROUND(I577*H577,2)</f>
        <v>0</v>
      </c>
      <c r="BL577" s="16" t="s">
        <v>173</v>
      </c>
      <c r="BM577" s="16" t="s">
        <v>809</v>
      </c>
    </row>
    <row r="578" s="1" customFormat="1">
      <c r="B578" s="37"/>
      <c r="C578" s="38"/>
      <c r="D578" s="215" t="s">
        <v>175</v>
      </c>
      <c r="E578" s="38"/>
      <c r="F578" s="216" t="s">
        <v>810</v>
      </c>
      <c r="G578" s="38"/>
      <c r="H578" s="38"/>
      <c r="I578" s="129"/>
      <c r="J578" s="38"/>
      <c r="K578" s="38"/>
      <c r="L578" s="42"/>
      <c r="M578" s="217"/>
      <c r="N578" s="78"/>
      <c r="O578" s="78"/>
      <c r="P578" s="78"/>
      <c r="Q578" s="78"/>
      <c r="R578" s="78"/>
      <c r="S578" s="78"/>
      <c r="T578" s="79"/>
      <c r="AT578" s="16" t="s">
        <v>175</v>
      </c>
      <c r="AU578" s="16" t="s">
        <v>82</v>
      </c>
    </row>
    <row r="579" s="11" customFormat="1">
      <c r="B579" s="218"/>
      <c r="C579" s="219"/>
      <c r="D579" s="215" t="s">
        <v>177</v>
      </c>
      <c r="E579" s="220" t="s">
        <v>19</v>
      </c>
      <c r="F579" s="221" t="s">
        <v>811</v>
      </c>
      <c r="G579" s="219"/>
      <c r="H579" s="222">
        <v>113.03</v>
      </c>
      <c r="I579" s="223"/>
      <c r="J579" s="219"/>
      <c r="K579" s="219"/>
      <c r="L579" s="224"/>
      <c r="M579" s="225"/>
      <c r="N579" s="226"/>
      <c r="O579" s="226"/>
      <c r="P579" s="226"/>
      <c r="Q579" s="226"/>
      <c r="R579" s="226"/>
      <c r="S579" s="226"/>
      <c r="T579" s="227"/>
      <c r="AT579" s="228" t="s">
        <v>177</v>
      </c>
      <c r="AU579" s="228" t="s">
        <v>82</v>
      </c>
      <c r="AV579" s="11" t="s">
        <v>82</v>
      </c>
      <c r="AW579" s="11" t="s">
        <v>33</v>
      </c>
      <c r="AX579" s="11" t="s">
        <v>72</v>
      </c>
      <c r="AY579" s="228" t="s">
        <v>166</v>
      </c>
    </row>
    <row r="580" s="13" customFormat="1">
      <c r="B580" s="240"/>
      <c r="C580" s="241"/>
      <c r="D580" s="215" t="s">
        <v>177</v>
      </c>
      <c r="E580" s="242" t="s">
        <v>19</v>
      </c>
      <c r="F580" s="243" t="s">
        <v>812</v>
      </c>
      <c r="G580" s="241"/>
      <c r="H580" s="242" t="s">
        <v>19</v>
      </c>
      <c r="I580" s="244"/>
      <c r="J580" s="241"/>
      <c r="K580" s="241"/>
      <c r="L580" s="245"/>
      <c r="M580" s="246"/>
      <c r="N580" s="247"/>
      <c r="O580" s="247"/>
      <c r="P580" s="247"/>
      <c r="Q580" s="247"/>
      <c r="R580" s="247"/>
      <c r="S580" s="247"/>
      <c r="T580" s="248"/>
      <c r="AT580" s="249" t="s">
        <v>177</v>
      </c>
      <c r="AU580" s="249" t="s">
        <v>82</v>
      </c>
      <c r="AV580" s="13" t="s">
        <v>80</v>
      </c>
      <c r="AW580" s="13" t="s">
        <v>33</v>
      </c>
      <c r="AX580" s="13" t="s">
        <v>72</v>
      </c>
      <c r="AY580" s="249" t="s">
        <v>166</v>
      </c>
    </row>
    <row r="581" s="11" customFormat="1">
      <c r="B581" s="218"/>
      <c r="C581" s="219"/>
      <c r="D581" s="215" t="s">
        <v>177</v>
      </c>
      <c r="E581" s="220" t="s">
        <v>19</v>
      </c>
      <c r="F581" s="221" t="s">
        <v>813</v>
      </c>
      <c r="G581" s="219"/>
      <c r="H581" s="222">
        <v>5.5049999999999999</v>
      </c>
      <c r="I581" s="223"/>
      <c r="J581" s="219"/>
      <c r="K581" s="219"/>
      <c r="L581" s="224"/>
      <c r="M581" s="225"/>
      <c r="N581" s="226"/>
      <c r="O581" s="226"/>
      <c r="P581" s="226"/>
      <c r="Q581" s="226"/>
      <c r="R581" s="226"/>
      <c r="S581" s="226"/>
      <c r="T581" s="227"/>
      <c r="AT581" s="228" t="s">
        <v>177</v>
      </c>
      <c r="AU581" s="228" t="s">
        <v>82</v>
      </c>
      <c r="AV581" s="11" t="s">
        <v>82</v>
      </c>
      <c r="AW581" s="11" t="s">
        <v>33</v>
      </c>
      <c r="AX581" s="11" t="s">
        <v>72</v>
      </c>
      <c r="AY581" s="228" t="s">
        <v>166</v>
      </c>
    </row>
    <row r="582" s="13" customFormat="1">
      <c r="B582" s="240"/>
      <c r="C582" s="241"/>
      <c r="D582" s="215" t="s">
        <v>177</v>
      </c>
      <c r="E582" s="242" t="s">
        <v>19</v>
      </c>
      <c r="F582" s="243" t="s">
        <v>814</v>
      </c>
      <c r="G582" s="241"/>
      <c r="H582" s="242" t="s">
        <v>19</v>
      </c>
      <c r="I582" s="244"/>
      <c r="J582" s="241"/>
      <c r="K582" s="241"/>
      <c r="L582" s="245"/>
      <c r="M582" s="246"/>
      <c r="N582" s="247"/>
      <c r="O582" s="247"/>
      <c r="P582" s="247"/>
      <c r="Q582" s="247"/>
      <c r="R582" s="247"/>
      <c r="S582" s="247"/>
      <c r="T582" s="248"/>
      <c r="AT582" s="249" t="s">
        <v>177</v>
      </c>
      <c r="AU582" s="249" t="s">
        <v>82</v>
      </c>
      <c r="AV582" s="13" t="s">
        <v>80</v>
      </c>
      <c r="AW582" s="13" t="s">
        <v>33</v>
      </c>
      <c r="AX582" s="13" t="s">
        <v>72</v>
      </c>
      <c r="AY582" s="249" t="s">
        <v>166</v>
      </c>
    </row>
    <row r="583" s="12" customFormat="1">
      <c r="B583" s="229"/>
      <c r="C583" s="230"/>
      <c r="D583" s="215" t="s">
        <v>177</v>
      </c>
      <c r="E583" s="231" t="s">
        <v>19</v>
      </c>
      <c r="F583" s="232" t="s">
        <v>179</v>
      </c>
      <c r="G583" s="230"/>
      <c r="H583" s="233">
        <v>118.535</v>
      </c>
      <c r="I583" s="234"/>
      <c r="J583" s="230"/>
      <c r="K583" s="230"/>
      <c r="L583" s="235"/>
      <c r="M583" s="236"/>
      <c r="N583" s="237"/>
      <c r="O583" s="237"/>
      <c r="P583" s="237"/>
      <c r="Q583" s="237"/>
      <c r="R583" s="237"/>
      <c r="S583" s="237"/>
      <c r="T583" s="238"/>
      <c r="AT583" s="239" t="s">
        <v>177</v>
      </c>
      <c r="AU583" s="239" t="s">
        <v>82</v>
      </c>
      <c r="AV583" s="12" t="s">
        <v>173</v>
      </c>
      <c r="AW583" s="12" t="s">
        <v>33</v>
      </c>
      <c r="AX583" s="12" t="s">
        <v>80</v>
      </c>
      <c r="AY583" s="239" t="s">
        <v>166</v>
      </c>
    </row>
    <row r="584" s="1" customFormat="1" ht="22.5" customHeight="1">
      <c r="B584" s="37"/>
      <c r="C584" s="203" t="s">
        <v>815</v>
      </c>
      <c r="D584" s="203" t="s">
        <v>168</v>
      </c>
      <c r="E584" s="204" t="s">
        <v>816</v>
      </c>
      <c r="F584" s="205" t="s">
        <v>817</v>
      </c>
      <c r="G584" s="206" t="s">
        <v>287</v>
      </c>
      <c r="H584" s="207">
        <v>8.4000000000000004</v>
      </c>
      <c r="I584" s="208"/>
      <c r="J584" s="209">
        <f>ROUND(I584*H584,2)</f>
        <v>0</v>
      </c>
      <c r="K584" s="205" t="s">
        <v>172</v>
      </c>
      <c r="L584" s="42"/>
      <c r="M584" s="210" t="s">
        <v>19</v>
      </c>
      <c r="N584" s="211" t="s">
        <v>43</v>
      </c>
      <c r="O584" s="78"/>
      <c r="P584" s="212">
        <f>O584*H584</f>
        <v>0</v>
      </c>
      <c r="Q584" s="212">
        <v>0</v>
      </c>
      <c r="R584" s="212">
        <f>Q584*H584</f>
        <v>0</v>
      </c>
      <c r="S584" s="212">
        <v>0.037999999999999999</v>
      </c>
      <c r="T584" s="213">
        <f>S584*H584</f>
        <v>0.31919999999999998</v>
      </c>
      <c r="AR584" s="16" t="s">
        <v>173</v>
      </c>
      <c r="AT584" s="16" t="s">
        <v>168</v>
      </c>
      <c r="AU584" s="16" t="s">
        <v>82</v>
      </c>
      <c r="AY584" s="16" t="s">
        <v>166</v>
      </c>
      <c r="BE584" s="214">
        <f>IF(N584="základní",J584,0)</f>
        <v>0</v>
      </c>
      <c r="BF584" s="214">
        <f>IF(N584="snížená",J584,0)</f>
        <v>0</v>
      </c>
      <c r="BG584" s="214">
        <f>IF(N584="zákl. přenesená",J584,0)</f>
        <v>0</v>
      </c>
      <c r="BH584" s="214">
        <f>IF(N584="sníž. přenesená",J584,0)</f>
        <v>0</v>
      </c>
      <c r="BI584" s="214">
        <f>IF(N584="nulová",J584,0)</f>
        <v>0</v>
      </c>
      <c r="BJ584" s="16" t="s">
        <v>80</v>
      </c>
      <c r="BK584" s="214">
        <f>ROUND(I584*H584,2)</f>
        <v>0</v>
      </c>
      <c r="BL584" s="16" t="s">
        <v>173</v>
      </c>
      <c r="BM584" s="16" t="s">
        <v>818</v>
      </c>
    </row>
    <row r="585" s="1" customFormat="1">
      <c r="B585" s="37"/>
      <c r="C585" s="38"/>
      <c r="D585" s="215" t="s">
        <v>175</v>
      </c>
      <c r="E585" s="38"/>
      <c r="F585" s="216" t="s">
        <v>819</v>
      </c>
      <c r="G585" s="38"/>
      <c r="H585" s="38"/>
      <c r="I585" s="129"/>
      <c r="J585" s="38"/>
      <c r="K585" s="38"/>
      <c r="L585" s="42"/>
      <c r="M585" s="217"/>
      <c r="N585" s="78"/>
      <c r="O585" s="78"/>
      <c r="P585" s="78"/>
      <c r="Q585" s="78"/>
      <c r="R585" s="78"/>
      <c r="S585" s="78"/>
      <c r="T585" s="79"/>
      <c r="AT585" s="16" t="s">
        <v>175</v>
      </c>
      <c r="AU585" s="16" t="s">
        <v>82</v>
      </c>
    </row>
    <row r="586" s="11" customFormat="1">
      <c r="B586" s="218"/>
      <c r="C586" s="219"/>
      <c r="D586" s="215" t="s">
        <v>177</v>
      </c>
      <c r="E586" s="220" t="s">
        <v>19</v>
      </c>
      <c r="F586" s="221" t="s">
        <v>820</v>
      </c>
      <c r="G586" s="219"/>
      <c r="H586" s="222">
        <v>8.4000000000000004</v>
      </c>
      <c r="I586" s="223"/>
      <c r="J586" s="219"/>
      <c r="K586" s="219"/>
      <c r="L586" s="224"/>
      <c r="M586" s="225"/>
      <c r="N586" s="226"/>
      <c r="O586" s="226"/>
      <c r="P586" s="226"/>
      <c r="Q586" s="226"/>
      <c r="R586" s="226"/>
      <c r="S586" s="226"/>
      <c r="T586" s="227"/>
      <c r="AT586" s="228" t="s">
        <v>177</v>
      </c>
      <c r="AU586" s="228" t="s">
        <v>82</v>
      </c>
      <c r="AV586" s="11" t="s">
        <v>82</v>
      </c>
      <c r="AW586" s="11" t="s">
        <v>33</v>
      </c>
      <c r="AX586" s="11" t="s">
        <v>72</v>
      </c>
      <c r="AY586" s="228" t="s">
        <v>166</v>
      </c>
    </row>
    <row r="587" s="12" customFormat="1">
      <c r="B587" s="229"/>
      <c r="C587" s="230"/>
      <c r="D587" s="215" t="s">
        <v>177</v>
      </c>
      <c r="E587" s="231" t="s">
        <v>19</v>
      </c>
      <c r="F587" s="232" t="s">
        <v>179</v>
      </c>
      <c r="G587" s="230"/>
      <c r="H587" s="233">
        <v>8.4000000000000004</v>
      </c>
      <c r="I587" s="234"/>
      <c r="J587" s="230"/>
      <c r="K587" s="230"/>
      <c r="L587" s="235"/>
      <c r="M587" s="236"/>
      <c r="N587" s="237"/>
      <c r="O587" s="237"/>
      <c r="P587" s="237"/>
      <c r="Q587" s="237"/>
      <c r="R587" s="237"/>
      <c r="S587" s="237"/>
      <c r="T587" s="238"/>
      <c r="AT587" s="239" t="s">
        <v>177</v>
      </c>
      <c r="AU587" s="239" t="s">
        <v>82</v>
      </c>
      <c r="AV587" s="12" t="s">
        <v>173</v>
      </c>
      <c r="AW587" s="12" t="s">
        <v>33</v>
      </c>
      <c r="AX587" s="12" t="s">
        <v>80</v>
      </c>
      <c r="AY587" s="239" t="s">
        <v>166</v>
      </c>
    </row>
    <row r="588" s="1" customFormat="1" ht="16.5" customHeight="1">
      <c r="B588" s="37"/>
      <c r="C588" s="203" t="s">
        <v>821</v>
      </c>
      <c r="D588" s="203" t="s">
        <v>168</v>
      </c>
      <c r="E588" s="204" t="s">
        <v>822</v>
      </c>
      <c r="F588" s="205" t="s">
        <v>823</v>
      </c>
      <c r="G588" s="206" t="s">
        <v>287</v>
      </c>
      <c r="H588" s="207">
        <v>43.600000000000001</v>
      </c>
      <c r="I588" s="208"/>
      <c r="J588" s="209">
        <f>ROUND(I588*H588,2)</f>
        <v>0</v>
      </c>
      <c r="K588" s="205" t="s">
        <v>172</v>
      </c>
      <c r="L588" s="42"/>
      <c r="M588" s="210" t="s">
        <v>19</v>
      </c>
      <c r="N588" s="211" t="s">
        <v>43</v>
      </c>
      <c r="O588" s="78"/>
      <c r="P588" s="212">
        <f>O588*H588</f>
        <v>0</v>
      </c>
      <c r="Q588" s="212">
        <v>0</v>
      </c>
      <c r="R588" s="212">
        <f>Q588*H588</f>
        <v>0</v>
      </c>
      <c r="S588" s="212">
        <v>0.075999999999999998</v>
      </c>
      <c r="T588" s="213">
        <f>S588*H588</f>
        <v>3.3136000000000001</v>
      </c>
      <c r="AR588" s="16" t="s">
        <v>173</v>
      </c>
      <c r="AT588" s="16" t="s">
        <v>168</v>
      </c>
      <c r="AU588" s="16" t="s">
        <v>82</v>
      </c>
      <c r="AY588" s="16" t="s">
        <v>166</v>
      </c>
      <c r="BE588" s="214">
        <f>IF(N588="základní",J588,0)</f>
        <v>0</v>
      </c>
      <c r="BF588" s="214">
        <f>IF(N588="snížená",J588,0)</f>
        <v>0</v>
      </c>
      <c r="BG588" s="214">
        <f>IF(N588="zákl. přenesená",J588,0)</f>
        <v>0</v>
      </c>
      <c r="BH588" s="214">
        <f>IF(N588="sníž. přenesená",J588,0)</f>
        <v>0</v>
      </c>
      <c r="BI588" s="214">
        <f>IF(N588="nulová",J588,0)</f>
        <v>0</v>
      </c>
      <c r="BJ588" s="16" t="s">
        <v>80</v>
      </c>
      <c r="BK588" s="214">
        <f>ROUND(I588*H588,2)</f>
        <v>0</v>
      </c>
      <c r="BL588" s="16" t="s">
        <v>173</v>
      </c>
      <c r="BM588" s="16" t="s">
        <v>824</v>
      </c>
    </row>
    <row r="589" s="1" customFormat="1">
      <c r="B589" s="37"/>
      <c r="C589" s="38"/>
      <c r="D589" s="215" t="s">
        <v>175</v>
      </c>
      <c r="E589" s="38"/>
      <c r="F589" s="216" t="s">
        <v>825</v>
      </c>
      <c r="G589" s="38"/>
      <c r="H589" s="38"/>
      <c r="I589" s="129"/>
      <c r="J589" s="38"/>
      <c r="K589" s="38"/>
      <c r="L589" s="42"/>
      <c r="M589" s="217"/>
      <c r="N589" s="78"/>
      <c r="O589" s="78"/>
      <c r="P589" s="78"/>
      <c r="Q589" s="78"/>
      <c r="R589" s="78"/>
      <c r="S589" s="78"/>
      <c r="T589" s="79"/>
      <c r="AT589" s="16" t="s">
        <v>175</v>
      </c>
      <c r="AU589" s="16" t="s">
        <v>82</v>
      </c>
    </row>
    <row r="590" s="11" customFormat="1">
      <c r="B590" s="218"/>
      <c r="C590" s="219"/>
      <c r="D590" s="215" t="s">
        <v>177</v>
      </c>
      <c r="E590" s="220" t="s">
        <v>19</v>
      </c>
      <c r="F590" s="221" t="s">
        <v>826</v>
      </c>
      <c r="G590" s="219"/>
      <c r="H590" s="222">
        <v>23.399999999999999</v>
      </c>
      <c r="I590" s="223"/>
      <c r="J590" s="219"/>
      <c r="K590" s="219"/>
      <c r="L590" s="224"/>
      <c r="M590" s="225"/>
      <c r="N590" s="226"/>
      <c r="O590" s="226"/>
      <c r="P590" s="226"/>
      <c r="Q590" s="226"/>
      <c r="R590" s="226"/>
      <c r="S590" s="226"/>
      <c r="T590" s="227"/>
      <c r="AT590" s="228" t="s">
        <v>177</v>
      </c>
      <c r="AU590" s="228" t="s">
        <v>82</v>
      </c>
      <c r="AV590" s="11" t="s">
        <v>82</v>
      </c>
      <c r="AW590" s="11" t="s">
        <v>33</v>
      </c>
      <c r="AX590" s="11" t="s">
        <v>72</v>
      </c>
      <c r="AY590" s="228" t="s">
        <v>166</v>
      </c>
    </row>
    <row r="591" s="11" customFormat="1">
      <c r="B591" s="218"/>
      <c r="C591" s="219"/>
      <c r="D591" s="215" t="s">
        <v>177</v>
      </c>
      <c r="E591" s="220" t="s">
        <v>19</v>
      </c>
      <c r="F591" s="221" t="s">
        <v>827</v>
      </c>
      <c r="G591" s="219"/>
      <c r="H591" s="222">
        <v>15.4</v>
      </c>
      <c r="I591" s="223"/>
      <c r="J591" s="219"/>
      <c r="K591" s="219"/>
      <c r="L591" s="224"/>
      <c r="M591" s="225"/>
      <c r="N591" s="226"/>
      <c r="O591" s="226"/>
      <c r="P591" s="226"/>
      <c r="Q591" s="226"/>
      <c r="R591" s="226"/>
      <c r="S591" s="226"/>
      <c r="T591" s="227"/>
      <c r="AT591" s="228" t="s">
        <v>177</v>
      </c>
      <c r="AU591" s="228" t="s">
        <v>82</v>
      </c>
      <c r="AV591" s="11" t="s">
        <v>82</v>
      </c>
      <c r="AW591" s="11" t="s">
        <v>33</v>
      </c>
      <c r="AX591" s="11" t="s">
        <v>72</v>
      </c>
      <c r="AY591" s="228" t="s">
        <v>166</v>
      </c>
    </row>
    <row r="592" s="11" customFormat="1">
      <c r="B592" s="218"/>
      <c r="C592" s="219"/>
      <c r="D592" s="215" t="s">
        <v>177</v>
      </c>
      <c r="E592" s="220" t="s">
        <v>19</v>
      </c>
      <c r="F592" s="221" t="s">
        <v>828</v>
      </c>
      <c r="G592" s="219"/>
      <c r="H592" s="222">
        <v>4.7999999999999998</v>
      </c>
      <c r="I592" s="223"/>
      <c r="J592" s="219"/>
      <c r="K592" s="219"/>
      <c r="L592" s="224"/>
      <c r="M592" s="225"/>
      <c r="N592" s="226"/>
      <c r="O592" s="226"/>
      <c r="P592" s="226"/>
      <c r="Q592" s="226"/>
      <c r="R592" s="226"/>
      <c r="S592" s="226"/>
      <c r="T592" s="227"/>
      <c r="AT592" s="228" t="s">
        <v>177</v>
      </c>
      <c r="AU592" s="228" t="s">
        <v>82</v>
      </c>
      <c r="AV592" s="11" t="s">
        <v>82</v>
      </c>
      <c r="AW592" s="11" t="s">
        <v>33</v>
      </c>
      <c r="AX592" s="11" t="s">
        <v>72</v>
      </c>
      <c r="AY592" s="228" t="s">
        <v>166</v>
      </c>
    </row>
    <row r="593" s="12" customFormat="1">
      <c r="B593" s="229"/>
      <c r="C593" s="230"/>
      <c r="D593" s="215" t="s">
        <v>177</v>
      </c>
      <c r="E593" s="231" t="s">
        <v>19</v>
      </c>
      <c r="F593" s="232" t="s">
        <v>179</v>
      </c>
      <c r="G593" s="230"/>
      <c r="H593" s="233">
        <v>43.599999999999994</v>
      </c>
      <c r="I593" s="234"/>
      <c r="J593" s="230"/>
      <c r="K593" s="230"/>
      <c r="L593" s="235"/>
      <c r="M593" s="236"/>
      <c r="N593" s="237"/>
      <c r="O593" s="237"/>
      <c r="P593" s="237"/>
      <c r="Q593" s="237"/>
      <c r="R593" s="237"/>
      <c r="S593" s="237"/>
      <c r="T593" s="238"/>
      <c r="AT593" s="239" t="s">
        <v>177</v>
      </c>
      <c r="AU593" s="239" t="s">
        <v>82</v>
      </c>
      <c r="AV593" s="12" t="s">
        <v>173</v>
      </c>
      <c r="AW593" s="12" t="s">
        <v>33</v>
      </c>
      <c r="AX593" s="12" t="s">
        <v>80</v>
      </c>
      <c r="AY593" s="239" t="s">
        <v>166</v>
      </c>
    </row>
    <row r="594" s="1" customFormat="1" ht="22.5" customHeight="1">
      <c r="B594" s="37"/>
      <c r="C594" s="203" t="s">
        <v>829</v>
      </c>
      <c r="D594" s="203" t="s">
        <v>168</v>
      </c>
      <c r="E594" s="204" t="s">
        <v>830</v>
      </c>
      <c r="F594" s="205" t="s">
        <v>831</v>
      </c>
      <c r="G594" s="206" t="s">
        <v>287</v>
      </c>
      <c r="H594" s="207">
        <v>7.6829999999999998</v>
      </c>
      <c r="I594" s="208"/>
      <c r="J594" s="209">
        <f>ROUND(I594*H594,2)</f>
        <v>0</v>
      </c>
      <c r="K594" s="205" t="s">
        <v>172</v>
      </c>
      <c r="L594" s="42"/>
      <c r="M594" s="210" t="s">
        <v>19</v>
      </c>
      <c r="N594" s="211" t="s">
        <v>43</v>
      </c>
      <c r="O594" s="78"/>
      <c r="P594" s="212">
        <f>O594*H594</f>
        <v>0</v>
      </c>
      <c r="Q594" s="212">
        <v>0</v>
      </c>
      <c r="R594" s="212">
        <f>Q594*H594</f>
        <v>0</v>
      </c>
      <c r="S594" s="212">
        <v>0.063</v>
      </c>
      <c r="T594" s="213">
        <f>S594*H594</f>
        <v>0.48402899999999999</v>
      </c>
      <c r="AR594" s="16" t="s">
        <v>173</v>
      </c>
      <c r="AT594" s="16" t="s">
        <v>168</v>
      </c>
      <c r="AU594" s="16" t="s">
        <v>82</v>
      </c>
      <c r="AY594" s="16" t="s">
        <v>166</v>
      </c>
      <c r="BE594" s="214">
        <f>IF(N594="základní",J594,0)</f>
        <v>0</v>
      </c>
      <c r="BF594" s="214">
        <f>IF(N594="snížená",J594,0)</f>
        <v>0</v>
      </c>
      <c r="BG594" s="214">
        <f>IF(N594="zákl. přenesená",J594,0)</f>
        <v>0</v>
      </c>
      <c r="BH594" s="214">
        <f>IF(N594="sníž. přenesená",J594,0)</f>
        <v>0</v>
      </c>
      <c r="BI594" s="214">
        <f>IF(N594="nulová",J594,0)</f>
        <v>0</v>
      </c>
      <c r="BJ594" s="16" t="s">
        <v>80</v>
      </c>
      <c r="BK594" s="214">
        <f>ROUND(I594*H594,2)</f>
        <v>0</v>
      </c>
      <c r="BL594" s="16" t="s">
        <v>173</v>
      </c>
      <c r="BM594" s="16" t="s">
        <v>832</v>
      </c>
    </row>
    <row r="595" s="1" customFormat="1">
      <c r="B595" s="37"/>
      <c r="C595" s="38"/>
      <c r="D595" s="215" t="s">
        <v>175</v>
      </c>
      <c r="E595" s="38"/>
      <c r="F595" s="216" t="s">
        <v>825</v>
      </c>
      <c r="G595" s="38"/>
      <c r="H595" s="38"/>
      <c r="I595" s="129"/>
      <c r="J595" s="38"/>
      <c r="K595" s="38"/>
      <c r="L595" s="42"/>
      <c r="M595" s="217"/>
      <c r="N595" s="78"/>
      <c r="O595" s="78"/>
      <c r="P595" s="78"/>
      <c r="Q595" s="78"/>
      <c r="R595" s="78"/>
      <c r="S595" s="78"/>
      <c r="T595" s="79"/>
      <c r="AT595" s="16" t="s">
        <v>175</v>
      </c>
      <c r="AU595" s="16" t="s">
        <v>82</v>
      </c>
    </row>
    <row r="596" s="11" customFormat="1">
      <c r="B596" s="218"/>
      <c r="C596" s="219"/>
      <c r="D596" s="215" t="s">
        <v>177</v>
      </c>
      <c r="E596" s="220" t="s">
        <v>19</v>
      </c>
      <c r="F596" s="221" t="s">
        <v>833</v>
      </c>
      <c r="G596" s="219"/>
      <c r="H596" s="222">
        <v>4.1369999999999996</v>
      </c>
      <c r="I596" s="223"/>
      <c r="J596" s="219"/>
      <c r="K596" s="219"/>
      <c r="L596" s="224"/>
      <c r="M596" s="225"/>
      <c r="N596" s="226"/>
      <c r="O596" s="226"/>
      <c r="P596" s="226"/>
      <c r="Q596" s="226"/>
      <c r="R596" s="226"/>
      <c r="S596" s="226"/>
      <c r="T596" s="227"/>
      <c r="AT596" s="228" t="s">
        <v>177</v>
      </c>
      <c r="AU596" s="228" t="s">
        <v>82</v>
      </c>
      <c r="AV596" s="11" t="s">
        <v>82</v>
      </c>
      <c r="AW596" s="11" t="s">
        <v>33</v>
      </c>
      <c r="AX596" s="11" t="s">
        <v>72</v>
      </c>
      <c r="AY596" s="228" t="s">
        <v>166</v>
      </c>
    </row>
    <row r="597" s="11" customFormat="1">
      <c r="B597" s="218"/>
      <c r="C597" s="219"/>
      <c r="D597" s="215" t="s">
        <v>177</v>
      </c>
      <c r="E597" s="220" t="s">
        <v>19</v>
      </c>
      <c r="F597" s="221" t="s">
        <v>834</v>
      </c>
      <c r="G597" s="219"/>
      <c r="H597" s="222">
        <v>3.5459999999999998</v>
      </c>
      <c r="I597" s="223"/>
      <c r="J597" s="219"/>
      <c r="K597" s="219"/>
      <c r="L597" s="224"/>
      <c r="M597" s="225"/>
      <c r="N597" s="226"/>
      <c r="O597" s="226"/>
      <c r="P597" s="226"/>
      <c r="Q597" s="226"/>
      <c r="R597" s="226"/>
      <c r="S597" s="226"/>
      <c r="T597" s="227"/>
      <c r="AT597" s="228" t="s">
        <v>177</v>
      </c>
      <c r="AU597" s="228" t="s">
        <v>82</v>
      </c>
      <c r="AV597" s="11" t="s">
        <v>82</v>
      </c>
      <c r="AW597" s="11" t="s">
        <v>33</v>
      </c>
      <c r="AX597" s="11" t="s">
        <v>72</v>
      </c>
      <c r="AY597" s="228" t="s">
        <v>166</v>
      </c>
    </row>
    <row r="598" s="12" customFormat="1">
      <c r="B598" s="229"/>
      <c r="C598" s="230"/>
      <c r="D598" s="215" t="s">
        <v>177</v>
      </c>
      <c r="E598" s="231" t="s">
        <v>19</v>
      </c>
      <c r="F598" s="232" t="s">
        <v>179</v>
      </c>
      <c r="G598" s="230"/>
      <c r="H598" s="233">
        <v>7.6829999999999998</v>
      </c>
      <c r="I598" s="234"/>
      <c r="J598" s="230"/>
      <c r="K598" s="230"/>
      <c r="L598" s="235"/>
      <c r="M598" s="236"/>
      <c r="N598" s="237"/>
      <c r="O598" s="237"/>
      <c r="P598" s="237"/>
      <c r="Q598" s="237"/>
      <c r="R598" s="237"/>
      <c r="S598" s="237"/>
      <c r="T598" s="238"/>
      <c r="AT598" s="239" t="s">
        <v>177</v>
      </c>
      <c r="AU598" s="239" t="s">
        <v>82</v>
      </c>
      <c r="AV598" s="12" t="s">
        <v>173</v>
      </c>
      <c r="AW598" s="12" t="s">
        <v>33</v>
      </c>
      <c r="AX598" s="12" t="s">
        <v>80</v>
      </c>
      <c r="AY598" s="239" t="s">
        <v>166</v>
      </c>
    </row>
    <row r="599" s="1" customFormat="1" ht="22.5" customHeight="1">
      <c r="B599" s="37"/>
      <c r="C599" s="203" t="s">
        <v>835</v>
      </c>
      <c r="D599" s="203" t="s">
        <v>168</v>
      </c>
      <c r="E599" s="204" t="s">
        <v>830</v>
      </c>
      <c r="F599" s="205" t="s">
        <v>831</v>
      </c>
      <c r="G599" s="206" t="s">
        <v>287</v>
      </c>
      <c r="H599" s="207">
        <v>4.2000000000000002</v>
      </c>
      <c r="I599" s="208"/>
      <c r="J599" s="209">
        <f>ROUND(I599*H599,2)</f>
        <v>0</v>
      </c>
      <c r="K599" s="205" t="s">
        <v>172</v>
      </c>
      <c r="L599" s="42"/>
      <c r="M599" s="210" t="s">
        <v>19</v>
      </c>
      <c r="N599" s="211" t="s">
        <v>43</v>
      </c>
      <c r="O599" s="78"/>
      <c r="P599" s="212">
        <f>O599*H599</f>
        <v>0</v>
      </c>
      <c r="Q599" s="212">
        <v>0</v>
      </c>
      <c r="R599" s="212">
        <f>Q599*H599</f>
        <v>0</v>
      </c>
      <c r="S599" s="212">
        <v>0.063</v>
      </c>
      <c r="T599" s="213">
        <f>S599*H599</f>
        <v>0.2646</v>
      </c>
      <c r="AR599" s="16" t="s">
        <v>173</v>
      </c>
      <c r="AT599" s="16" t="s">
        <v>168</v>
      </c>
      <c r="AU599" s="16" t="s">
        <v>82</v>
      </c>
      <c r="AY599" s="16" t="s">
        <v>166</v>
      </c>
      <c r="BE599" s="214">
        <f>IF(N599="základní",J599,0)</f>
        <v>0</v>
      </c>
      <c r="BF599" s="214">
        <f>IF(N599="snížená",J599,0)</f>
        <v>0</v>
      </c>
      <c r="BG599" s="214">
        <f>IF(N599="zákl. přenesená",J599,0)</f>
        <v>0</v>
      </c>
      <c r="BH599" s="214">
        <f>IF(N599="sníž. přenesená",J599,0)</f>
        <v>0</v>
      </c>
      <c r="BI599" s="214">
        <f>IF(N599="nulová",J599,0)</f>
        <v>0</v>
      </c>
      <c r="BJ599" s="16" t="s">
        <v>80</v>
      </c>
      <c r="BK599" s="214">
        <f>ROUND(I599*H599,2)</f>
        <v>0</v>
      </c>
      <c r="BL599" s="16" t="s">
        <v>173</v>
      </c>
      <c r="BM599" s="16" t="s">
        <v>836</v>
      </c>
    </row>
    <row r="600" s="1" customFormat="1">
      <c r="B600" s="37"/>
      <c r="C600" s="38"/>
      <c r="D600" s="215" t="s">
        <v>175</v>
      </c>
      <c r="E600" s="38"/>
      <c r="F600" s="216" t="s">
        <v>825</v>
      </c>
      <c r="G600" s="38"/>
      <c r="H600" s="38"/>
      <c r="I600" s="129"/>
      <c r="J600" s="38"/>
      <c r="K600" s="38"/>
      <c r="L600" s="42"/>
      <c r="M600" s="217"/>
      <c r="N600" s="78"/>
      <c r="O600" s="78"/>
      <c r="P600" s="78"/>
      <c r="Q600" s="78"/>
      <c r="R600" s="78"/>
      <c r="S600" s="78"/>
      <c r="T600" s="79"/>
      <c r="AT600" s="16" t="s">
        <v>175</v>
      </c>
      <c r="AU600" s="16" t="s">
        <v>82</v>
      </c>
    </row>
    <row r="601" s="11" customFormat="1">
      <c r="B601" s="218"/>
      <c r="C601" s="219"/>
      <c r="D601" s="215" t="s">
        <v>177</v>
      </c>
      <c r="E601" s="220" t="s">
        <v>19</v>
      </c>
      <c r="F601" s="221" t="s">
        <v>837</v>
      </c>
      <c r="G601" s="219"/>
      <c r="H601" s="222">
        <v>4.2000000000000002</v>
      </c>
      <c r="I601" s="223"/>
      <c r="J601" s="219"/>
      <c r="K601" s="219"/>
      <c r="L601" s="224"/>
      <c r="M601" s="225"/>
      <c r="N601" s="226"/>
      <c r="O601" s="226"/>
      <c r="P601" s="226"/>
      <c r="Q601" s="226"/>
      <c r="R601" s="226"/>
      <c r="S601" s="226"/>
      <c r="T601" s="227"/>
      <c r="AT601" s="228" t="s">
        <v>177</v>
      </c>
      <c r="AU601" s="228" t="s">
        <v>82</v>
      </c>
      <c r="AV601" s="11" t="s">
        <v>82</v>
      </c>
      <c r="AW601" s="11" t="s">
        <v>33</v>
      </c>
      <c r="AX601" s="11" t="s">
        <v>72</v>
      </c>
      <c r="AY601" s="228" t="s">
        <v>166</v>
      </c>
    </row>
    <row r="602" s="13" customFormat="1">
      <c r="B602" s="240"/>
      <c r="C602" s="241"/>
      <c r="D602" s="215" t="s">
        <v>177</v>
      </c>
      <c r="E602" s="242" t="s">
        <v>19</v>
      </c>
      <c r="F602" s="243" t="s">
        <v>838</v>
      </c>
      <c r="G602" s="241"/>
      <c r="H602" s="242" t="s">
        <v>19</v>
      </c>
      <c r="I602" s="244"/>
      <c r="J602" s="241"/>
      <c r="K602" s="241"/>
      <c r="L602" s="245"/>
      <c r="M602" s="246"/>
      <c r="N602" s="247"/>
      <c r="O602" s="247"/>
      <c r="P602" s="247"/>
      <c r="Q602" s="247"/>
      <c r="R602" s="247"/>
      <c r="S602" s="247"/>
      <c r="T602" s="248"/>
      <c r="AT602" s="249" t="s">
        <v>177</v>
      </c>
      <c r="AU602" s="249" t="s">
        <v>82</v>
      </c>
      <c r="AV602" s="13" t="s">
        <v>80</v>
      </c>
      <c r="AW602" s="13" t="s">
        <v>33</v>
      </c>
      <c r="AX602" s="13" t="s">
        <v>72</v>
      </c>
      <c r="AY602" s="249" t="s">
        <v>166</v>
      </c>
    </row>
    <row r="603" s="12" customFormat="1">
      <c r="B603" s="229"/>
      <c r="C603" s="230"/>
      <c r="D603" s="215" t="s">
        <v>177</v>
      </c>
      <c r="E603" s="231" t="s">
        <v>19</v>
      </c>
      <c r="F603" s="232" t="s">
        <v>179</v>
      </c>
      <c r="G603" s="230"/>
      <c r="H603" s="233">
        <v>4.2000000000000002</v>
      </c>
      <c r="I603" s="234"/>
      <c r="J603" s="230"/>
      <c r="K603" s="230"/>
      <c r="L603" s="235"/>
      <c r="M603" s="236"/>
      <c r="N603" s="237"/>
      <c r="O603" s="237"/>
      <c r="P603" s="237"/>
      <c r="Q603" s="237"/>
      <c r="R603" s="237"/>
      <c r="S603" s="237"/>
      <c r="T603" s="238"/>
      <c r="AT603" s="239" t="s">
        <v>177</v>
      </c>
      <c r="AU603" s="239" t="s">
        <v>82</v>
      </c>
      <c r="AV603" s="12" t="s">
        <v>173</v>
      </c>
      <c r="AW603" s="12" t="s">
        <v>33</v>
      </c>
      <c r="AX603" s="12" t="s">
        <v>80</v>
      </c>
      <c r="AY603" s="239" t="s">
        <v>166</v>
      </c>
    </row>
    <row r="604" s="1" customFormat="1" ht="22.5" customHeight="1">
      <c r="B604" s="37"/>
      <c r="C604" s="203" t="s">
        <v>839</v>
      </c>
      <c r="D604" s="203" t="s">
        <v>168</v>
      </c>
      <c r="E604" s="204" t="s">
        <v>840</v>
      </c>
      <c r="F604" s="205" t="s">
        <v>841</v>
      </c>
      <c r="G604" s="206" t="s">
        <v>251</v>
      </c>
      <c r="H604" s="207">
        <v>9</v>
      </c>
      <c r="I604" s="208"/>
      <c r="J604" s="209">
        <f>ROUND(I604*H604,2)</f>
        <v>0</v>
      </c>
      <c r="K604" s="205" t="s">
        <v>172</v>
      </c>
      <c r="L604" s="42"/>
      <c r="M604" s="210" t="s">
        <v>19</v>
      </c>
      <c r="N604" s="211" t="s">
        <v>43</v>
      </c>
      <c r="O604" s="78"/>
      <c r="P604" s="212">
        <f>O604*H604</f>
        <v>0</v>
      </c>
      <c r="Q604" s="212">
        <v>0</v>
      </c>
      <c r="R604" s="212">
        <f>Q604*H604</f>
        <v>0</v>
      </c>
      <c r="S604" s="212">
        <v>0.025000000000000001</v>
      </c>
      <c r="T604" s="213">
        <f>S604*H604</f>
        <v>0.22500000000000001</v>
      </c>
      <c r="AR604" s="16" t="s">
        <v>173</v>
      </c>
      <c r="AT604" s="16" t="s">
        <v>168</v>
      </c>
      <c r="AU604" s="16" t="s">
        <v>82</v>
      </c>
      <c r="AY604" s="16" t="s">
        <v>166</v>
      </c>
      <c r="BE604" s="214">
        <f>IF(N604="základní",J604,0)</f>
        <v>0</v>
      </c>
      <c r="BF604" s="214">
        <f>IF(N604="snížená",J604,0)</f>
        <v>0</v>
      </c>
      <c r="BG604" s="214">
        <f>IF(N604="zákl. přenesená",J604,0)</f>
        <v>0</v>
      </c>
      <c r="BH604" s="214">
        <f>IF(N604="sníž. přenesená",J604,0)</f>
        <v>0</v>
      </c>
      <c r="BI604" s="214">
        <f>IF(N604="nulová",J604,0)</f>
        <v>0</v>
      </c>
      <c r="BJ604" s="16" t="s">
        <v>80</v>
      </c>
      <c r="BK604" s="214">
        <f>ROUND(I604*H604,2)</f>
        <v>0</v>
      </c>
      <c r="BL604" s="16" t="s">
        <v>173</v>
      </c>
      <c r="BM604" s="16" t="s">
        <v>842</v>
      </c>
    </row>
    <row r="605" s="11" customFormat="1">
      <c r="B605" s="218"/>
      <c r="C605" s="219"/>
      <c r="D605" s="215" t="s">
        <v>177</v>
      </c>
      <c r="E605" s="220" t="s">
        <v>19</v>
      </c>
      <c r="F605" s="221" t="s">
        <v>843</v>
      </c>
      <c r="G605" s="219"/>
      <c r="H605" s="222">
        <v>9</v>
      </c>
      <c r="I605" s="223"/>
      <c r="J605" s="219"/>
      <c r="K605" s="219"/>
      <c r="L605" s="224"/>
      <c r="M605" s="225"/>
      <c r="N605" s="226"/>
      <c r="O605" s="226"/>
      <c r="P605" s="226"/>
      <c r="Q605" s="226"/>
      <c r="R605" s="226"/>
      <c r="S605" s="226"/>
      <c r="T605" s="227"/>
      <c r="AT605" s="228" t="s">
        <v>177</v>
      </c>
      <c r="AU605" s="228" t="s">
        <v>82</v>
      </c>
      <c r="AV605" s="11" t="s">
        <v>82</v>
      </c>
      <c r="AW605" s="11" t="s">
        <v>33</v>
      </c>
      <c r="AX605" s="11" t="s">
        <v>72</v>
      </c>
      <c r="AY605" s="228" t="s">
        <v>166</v>
      </c>
    </row>
    <row r="606" s="13" customFormat="1">
      <c r="B606" s="240"/>
      <c r="C606" s="241"/>
      <c r="D606" s="215" t="s">
        <v>177</v>
      </c>
      <c r="E606" s="242" t="s">
        <v>19</v>
      </c>
      <c r="F606" s="243" t="s">
        <v>254</v>
      </c>
      <c r="G606" s="241"/>
      <c r="H606" s="242" t="s">
        <v>19</v>
      </c>
      <c r="I606" s="244"/>
      <c r="J606" s="241"/>
      <c r="K606" s="241"/>
      <c r="L606" s="245"/>
      <c r="M606" s="246"/>
      <c r="N606" s="247"/>
      <c r="O606" s="247"/>
      <c r="P606" s="247"/>
      <c r="Q606" s="247"/>
      <c r="R606" s="247"/>
      <c r="S606" s="247"/>
      <c r="T606" s="248"/>
      <c r="AT606" s="249" t="s">
        <v>177</v>
      </c>
      <c r="AU606" s="249" t="s">
        <v>82</v>
      </c>
      <c r="AV606" s="13" t="s">
        <v>80</v>
      </c>
      <c r="AW606" s="13" t="s">
        <v>33</v>
      </c>
      <c r="AX606" s="13" t="s">
        <v>72</v>
      </c>
      <c r="AY606" s="249" t="s">
        <v>166</v>
      </c>
    </row>
    <row r="607" s="12" customFormat="1">
      <c r="B607" s="229"/>
      <c r="C607" s="230"/>
      <c r="D607" s="215" t="s">
        <v>177</v>
      </c>
      <c r="E607" s="231" t="s">
        <v>19</v>
      </c>
      <c r="F607" s="232" t="s">
        <v>179</v>
      </c>
      <c r="G607" s="230"/>
      <c r="H607" s="233">
        <v>9</v>
      </c>
      <c r="I607" s="234"/>
      <c r="J607" s="230"/>
      <c r="K607" s="230"/>
      <c r="L607" s="235"/>
      <c r="M607" s="236"/>
      <c r="N607" s="237"/>
      <c r="O607" s="237"/>
      <c r="P607" s="237"/>
      <c r="Q607" s="237"/>
      <c r="R607" s="237"/>
      <c r="S607" s="237"/>
      <c r="T607" s="238"/>
      <c r="AT607" s="239" t="s">
        <v>177</v>
      </c>
      <c r="AU607" s="239" t="s">
        <v>82</v>
      </c>
      <c r="AV607" s="12" t="s">
        <v>173</v>
      </c>
      <c r="AW607" s="12" t="s">
        <v>33</v>
      </c>
      <c r="AX607" s="12" t="s">
        <v>80</v>
      </c>
      <c r="AY607" s="239" t="s">
        <v>166</v>
      </c>
    </row>
    <row r="608" s="1" customFormat="1" ht="22.5" customHeight="1">
      <c r="B608" s="37"/>
      <c r="C608" s="203" t="s">
        <v>844</v>
      </c>
      <c r="D608" s="203" t="s">
        <v>168</v>
      </c>
      <c r="E608" s="204" t="s">
        <v>845</v>
      </c>
      <c r="F608" s="205" t="s">
        <v>846</v>
      </c>
      <c r="G608" s="206" t="s">
        <v>251</v>
      </c>
      <c r="H608" s="207">
        <v>4</v>
      </c>
      <c r="I608" s="208"/>
      <c r="J608" s="209">
        <f>ROUND(I608*H608,2)</f>
        <v>0</v>
      </c>
      <c r="K608" s="205" t="s">
        <v>172</v>
      </c>
      <c r="L608" s="42"/>
      <c r="M608" s="210" t="s">
        <v>19</v>
      </c>
      <c r="N608" s="211" t="s">
        <v>43</v>
      </c>
      <c r="O608" s="78"/>
      <c r="P608" s="212">
        <f>O608*H608</f>
        <v>0</v>
      </c>
      <c r="Q608" s="212">
        <v>0</v>
      </c>
      <c r="R608" s="212">
        <f>Q608*H608</f>
        <v>0</v>
      </c>
      <c r="S608" s="212">
        <v>0.053999999999999999</v>
      </c>
      <c r="T608" s="213">
        <f>S608*H608</f>
        <v>0.216</v>
      </c>
      <c r="AR608" s="16" t="s">
        <v>173</v>
      </c>
      <c r="AT608" s="16" t="s">
        <v>168</v>
      </c>
      <c r="AU608" s="16" t="s">
        <v>82</v>
      </c>
      <c r="AY608" s="16" t="s">
        <v>166</v>
      </c>
      <c r="BE608" s="214">
        <f>IF(N608="základní",J608,0)</f>
        <v>0</v>
      </c>
      <c r="BF608" s="214">
        <f>IF(N608="snížená",J608,0)</f>
        <v>0</v>
      </c>
      <c r="BG608" s="214">
        <f>IF(N608="zákl. přenesená",J608,0)</f>
        <v>0</v>
      </c>
      <c r="BH608" s="214">
        <f>IF(N608="sníž. přenesená",J608,0)</f>
        <v>0</v>
      </c>
      <c r="BI608" s="214">
        <f>IF(N608="nulová",J608,0)</f>
        <v>0</v>
      </c>
      <c r="BJ608" s="16" t="s">
        <v>80</v>
      </c>
      <c r="BK608" s="214">
        <f>ROUND(I608*H608,2)</f>
        <v>0</v>
      </c>
      <c r="BL608" s="16" t="s">
        <v>173</v>
      </c>
      <c r="BM608" s="16" t="s">
        <v>847</v>
      </c>
    </row>
    <row r="609" s="11" customFormat="1">
      <c r="B609" s="218"/>
      <c r="C609" s="219"/>
      <c r="D609" s="215" t="s">
        <v>177</v>
      </c>
      <c r="E609" s="220" t="s">
        <v>19</v>
      </c>
      <c r="F609" s="221" t="s">
        <v>173</v>
      </c>
      <c r="G609" s="219"/>
      <c r="H609" s="222">
        <v>4</v>
      </c>
      <c r="I609" s="223"/>
      <c r="J609" s="219"/>
      <c r="K609" s="219"/>
      <c r="L609" s="224"/>
      <c r="M609" s="225"/>
      <c r="N609" s="226"/>
      <c r="O609" s="226"/>
      <c r="P609" s="226"/>
      <c r="Q609" s="226"/>
      <c r="R609" s="226"/>
      <c r="S609" s="226"/>
      <c r="T609" s="227"/>
      <c r="AT609" s="228" t="s">
        <v>177</v>
      </c>
      <c r="AU609" s="228" t="s">
        <v>82</v>
      </c>
      <c r="AV609" s="11" t="s">
        <v>82</v>
      </c>
      <c r="AW609" s="11" t="s">
        <v>33</v>
      </c>
      <c r="AX609" s="11" t="s">
        <v>72</v>
      </c>
      <c r="AY609" s="228" t="s">
        <v>166</v>
      </c>
    </row>
    <row r="610" s="13" customFormat="1">
      <c r="B610" s="240"/>
      <c r="C610" s="241"/>
      <c r="D610" s="215" t="s">
        <v>177</v>
      </c>
      <c r="E610" s="242" t="s">
        <v>19</v>
      </c>
      <c r="F610" s="243" t="s">
        <v>254</v>
      </c>
      <c r="G610" s="241"/>
      <c r="H610" s="242" t="s">
        <v>19</v>
      </c>
      <c r="I610" s="244"/>
      <c r="J610" s="241"/>
      <c r="K610" s="241"/>
      <c r="L610" s="245"/>
      <c r="M610" s="246"/>
      <c r="N610" s="247"/>
      <c r="O610" s="247"/>
      <c r="P610" s="247"/>
      <c r="Q610" s="247"/>
      <c r="R610" s="247"/>
      <c r="S610" s="247"/>
      <c r="T610" s="248"/>
      <c r="AT610" s="249" t="s">
        <v>177</v>
      </c>
      <c r="AU610" s="249" t="s">
        <v>82</v>
      </c>
      <c r="AV610" s="13" t="s">
        <v>80</v>
      </c>
      <c r="AW610" s="13" t="s">
        <v>33</v>
      </c>
      <c r="AX610" s="13" t="s">
        <v>72</v>
      </c>
      <c r="AY610" s="249" t="s">
        <v>166</v>
      </c>
    </row>
    <row r="611" s="12" customFormat="1">
      <c r="B611" s="229"/>
      <c r="C611" s="230"/>
      <c r="D611" s="215" t="s">
        <v>177</v>
      </c>
      <c r="E611" s="231" t="s">
        <v>19</v>
      </c>
      <c r="F611" s="232" t="s">
        <v>179</v>
      </c>
      <c r="G611" s="230"/>
      <c r="H611" s="233">
        <v>4</v>
      </c>
      <c r="I611" s="234"/>
      <c r="J611" s="230"/>
      <c r="K611" s="230"/>
      <c r="L611" s="235"/>
      <c r="M611" s="236"/>
      <c r="N611" s="237"/>
      <c r="O611" s="237"/>
      <c r="P611" s="237"/>
      <c r="Q611" s="237"/>
      <c r="R611" s="237"/>
      <c r="S611" s="237"/>
      <c r="T611" s="238"/>
      <c r="AT611" s="239" t="s">
        <v>177</v>
      </c>
      <c r="AU611" s="239" t="s">
        <v>82</v>
      </c>
      <c r="AV611" s="12" t="s">
        <v>173</v>
      </c>
      <c r="AW611" s="12" t="s">
        <v>33</v>
      </c>
      <c r="AX611" s="12" t="s">
        <v>80</v>
      </c>
      <c r="AY611" s="239" t="s">
        <v>166</v>
      </c>
    </row>
    <row r="612" s="1" customFormat="1" ht="22.5" customHeight="1">
      <c r="B612" s="37"/>
      <c r="C612" s="203" t="s">
        <v>848</v>
      </c>
      <c r="D612" s="203" t="s">
        <v>168</v>
      </c>
      <c r="E612" s="204" t="s">
        <v>845</v>
      </c>
      <c r="F612" s="205" t="s">
        <v>846</v>
      </c>
      <c r="G612" s="206" t="s">
        <v>251</v>
      </c>
      <c r="H612" s="207">
        <v>2</v>
      </c>
      <c r="I612" s="208"/>
      <c r="J612" s="209">
        <f>ROUND(I612*H612,2)</f>
        <v>0</v>
      </c>
      <c r="K612" s="205" t="s">
        <v>172</v>
      </c>
      <c r="L612" s="42"/>
      <c r="M612" s="210" t="s">
        <v>19</v>
      </c>
      <c r="N612" s="211" t="s">
        <v>43</v>
      </c>
      <c r="O612" s="78"/>
      <c r="P612" s="212">
        <f>O612*H612</f>
        <v>0</v>
      </c>
      <c r="Q612" s="212">
        <v>0</v>
      </c>
      <c r="R612" s="212">
        <f>Q612*H612</f>
        <v>0</v>
      </c>
      <c r="S612" s="212">
        <v>0.053999999999999999</v>
      </c>
      <c r="T612" s="213">
        <f>S612*H612</f>
        <v>0.108</v>
      </c>
      <c r="AR612" s="16" t="s">
        <v>173</v>
      </c>
      <c r="AT612" s="16" t="s">
        <v>168</v>
      </c>
      <c r="AU612" s="16" t="s">
        <v>82</v>
      </c>
      <c r="AY612" s="16" t="s">
        <v>166</v>
      </c>
      <c r="BE612" s="214">
        <f>IF(N612="základní",J612,0)</f>
        <v>0</v>
      </c>
      <c r="BF612" s="214">
        <f>IF(N612="snížená",J612,0)</f>
        <v>0</v>
      </c>
      <c r="BG612" s="214">
        <f>IF(N612="zákl. přenesená",J612,0)</f>
        <v>0</v>
      </c>
      <c r="BH612" s="214">
        <f>IF(N612="sníž. přenesená",J612,0)</f>
        <v>0</v>
      </c>
      <c r="BI612" s="214">
        <f>IF(N612="nulová",J612,0)</f>
        <v>0</v>
      </c>
      <c r="BJ612" s="16" t="s">
        <v>80</v>
      </c>
      <c r="BK612" s="214">
        <f>ROUND(I612*H612,2)</f>
        <v>0</v>
      </c>
      <c r="BL612" s="16" t="s">
        <v>173</v>
      </c>
      <c r="BM612" s="16" t="s">
        <v>849</v>
      </c>
    </row>
    <row r="613" s="11" customFormat="1">
      <c r="B613" s="218"/>
      <c r="C613" s="219"/>
      <c r="D613" s="215" t="s">
        <v>177</v>
      </c>
      <c r="E613" s="220" t="s">
        <v>19</v>
      </c>
      <c r="F613" s="221" t="s">
        <v>82</v>
      </c>
      <c r="G613" s="219"/>
      <c r="H613" s="222">
        <v>2</v>
      </c>
      <c r="I613" s="223"/>
      <c r="J613" s="219"/>
      <c r="K613" s="219"/>
      <c r="L613" s="224"/>
      <c r="M613" s="225"/>
      <c r="N613" s="226"/>
      <c r="O613" s="226"/>
      <c r="P613" s="226"/>
      <c r="Q613" s="226"/>
      <c r="R613" s="226"/>
      <c r="S613" s="226"/>
      <c r="T613" s="227"/>
      <c r="AT613" s="228" t="s">
        <v>177</v>
      </c>
      <c r="AU613" s="228" t="s">
        <v>82</v>
      </c>
      <c r="AV613" s="11" t="s">
        <v>82</v>
      </c>
      <c r="AW613" s="11" t="s">
        <v>33</v>
      </c>
      <c r="AX613" s="11" t="s">
        <v>72</v>
      </c>
      <c r="AY613" s="228" t="s">
        <v>166</v>
      </c>
    </row>
    <row r="614" s="13" customFormat="1">
      <c r="B614" s="240"/>
      <c r="C614" s="241"/>
      <c r="D614" s="215" t="s">
        <v>177</v>
      </c>
      <c r="E614" s="242" t="s">
        <v>19</v>
      </c>
      <c r="F614" s="243" t="s">
        <v>254</v>
      </c>
      <c r="G614" s="241"/>
      <c r="H614" s="242" t="s">
        <v>19</v>
      </c>
      <c r="I614" s="244"/>
      <c r="J614" s="241"/>
      <c r="K614" s="241"/>
      <c r="L614" s="245"/>
      <c r="M614" s="246"/>
      <c r="N614" s="247"/>
      <c r="O614" s="247"/>
      <c r="P614" s="247"/>
      <c r="Q614" s="247"/>
      <c r="R614" s="247"/>
      <c r="S614" s="247"/>
      <c r="T614" s="248"/>
      <c r="AT614" s="249" t="s">
        <v>177</v>
      </c>
      <c r="AU614" s="249" t="s">
        <v>82</v>
      </c>
      <c r="AV614" s="13" t="s">
        <v>80</v>
      </c>
      <c r="AW614" s="13" t="s">
        <v>33</v>
      </c>
      <c r="AX614" s="13" t="s">
        <v>72</v>
      </c>
      <c r="AY614" s="249" t="s">
        <v>166</v>
      </c>
    </row>
    <row r="615" s="12" customFormat="1">
      <c r="B615" s="229"/>
      <c r="C615" s="230"/>
      <c r="D615" s="215" t="s">
        <v>177</v>
      </c>
      <c r="E615" s="231" t="s">
        <v>19</v>
      </c>
      <c r="F615" s="232" t="s">
        <v>179</v>
      </c>
      <c r="G615" s="230"/>
      <c r="H615" s="233">
        <v>2</v>
      </c>
      <c r="I615" s="234"/>
      <c r="J615" s="230"/>
      <c r="K615" s="230"/>
      <c r="L615" s="235"/>
      <c r="M615" s="236"/>
      <c r="N615" s="237"/>
      <c r="O615" s="237"/>
      <c r="P615" s="237"/>
      <c r="Q615" s="237"/>
      <c r="R615" s="237"/>
      <c r="S615" s="237"/>
      <c r="T615" s="238"/>
      <c r="AT615" s="239" t="s">
        <v>177</v>
      </c>
      <c r="AU615" s="239" t="s">
        <v>82</v>
      </c>
      <c r="AV615" s="12" t="s">
        <v>173</v>
      </c>
      <c r="AW615" s="12" t="s">
        <v>33</v>
      </c>
      <c r="AX615" s="12" t="s">
        <v>80</v>
      </c>
      <c r="AY615" s="239" t="s">
        <v>166</v>
      </c>
    </row>
    <row r="616" s="1" customFormat="1" ht="22.5" customHeight="1">
      <c r="B616" s="37"/>
      <c r="C616" s="203" t="s">
        <v>850</v>
      </c>
      <c r="D616" s="203" t="s">
        <v>168</v>
      </c>
      <c r="E616" s="204" t="s">
        <v>851</v>
      </c>
      <c r="F616" s="205" t="s">
        <v>852</v>
      </c>
      <c r="G616" s="206" t="s">
        <v>251</v>
      </c>
      <c r="H616" s="207">
        <v>4</v>
      </c>
      <c r="I616" s="208"/>
      <c r="J616" s="209">
        <f>ROUND(I616*H616,2)</f>
        <v>0</v>
      </c>
      <c r="K616" s="205" t="s">
        <v>172</v>
      </c>
      <c r="L616" s="42"/>
      <c r="M616" s="210" t="s">
        <v>19</v>
      </c>
      <c r="N616" s="211" t="s">
        <v>43</v>
      </c>
      <c r="O616" s="78"/>
      <c r="P616" s="212">
        <f>O616*H616</f>
        <v>0</v>
      </c>
      <c r="Q616" s="212">
        <v>0</v>
      </c>
      <c r="R616" s="212">
        <f>Q616*H616</f>
        <v>0</v>
      </c>
      <c r="S616" s="212">
        <v>0.099000000000000005</v>
      </c>
      <c r="T616" s="213">
        <f>S616*H616</f>
        <v>0.39600000000000002</v>
      </c>
      <c r="AR616" s="16" t="s">
        <v>173</v>
      </c>
      <c r="AT616" s="16" t="s">
        <v>168</v>
      </c>
      <c r="AU616" s="16" t="s">
        <v>82</v>
      </c>
      <c r="AY616" s="16" t="s">
        <v>166</v>
      </c>
      <c r="BE616" s="214">
        <f>IF(N616="základní",J616,0)</f>
        <v>0</v>
      </c>
      <c r="BF616" s="214">
        <f>IF(N616="snížená",J616,0)</f>
        <v>0</v>
      </c>
      <c r="BG616" s="214">
        <f>IF(N616="zákl. přenesená",J616,0)</f>
        <v>0</v>
      </c>
      <c r="BH616" s="214">
        <f>IF(N616="sníž. přenesená",J616,0)</f>
        <v>0</v>
      </c>
      <c r="BI616" s="214">
        <f>IF(N616="nulová",J616,0)</f>
        <v>0</v>
      </c>
      <c r="BJ616" s="16" t="s">
        <v>80</v>
      </c>
      <c r="BK616" s="214">
        <f>ROUND(I616*H616,2)</f>
        <v>0</v>
      </c>
      <c r="BL616" s="16" t="s">
        <v>173</v>
      </c>
      <c r="BM616" s="16" t="s">
        <v>853</v>
      </c>
    </row>
    <row r="617" s="11" customFormat="1">
      <c r="B617" s="218"/>
      <c r="C617" s="219"/>
      <c r="D617" s="215" t="s">
        <v>177</v>
      </c>
      <c r="E617" s="220" t="s">
        <v>19</v>
      </c>
      <c r="F617" s="221" t="s">
        <v>173</v>
      </c>
      <c r="G617" s="219"/>
      <c r="H617" s="222">
        <v>4</v>
      </c>
      <c r="I617" s="223"/>
      <c r="J617" s="219"/>
      <c r="K617" s="219"/>
      <c r="L617" s="224"/>
      <c r="M617" s="225"/>
      <c r="N617" s="226"/>
      <c r="O617" s="226"/>
      <c r="P617" s="226"/>
      <c r="Q617" s="226"/>
      <c r="R617" s="226"/>
      <c r="S617" s="226"/>
      <c r="T617" s="227"/>
      <c r="AT617" s="228" t="s">
        <v>177</v>
      </c>
      <c r="AU617" s="228" t="s">
        <v>82</v>
      </c>
      <c r="AV617" s="11" t="s">
        <v>82</v>
      </c>
      <c r="AW617" s="11" t="s">
        <v>33</v>
      </c>
      <c r="AX617" s="11" t="s">
        <v>72</v>
      </c>
      <c r="AY617" s="228" t="s">
        <v>166</v>
      </c>
    </row>
    <row r="618" s="13" customFormat="1">
      <c r="B618" s="240"/>
      <c r="C618" s="241"/>
      <c r="D618" s="215" t="s">
        <v>177</v>
      </c>
      <c r="E618" s="242" t="s">
        <v>19</v>
      </c>
      <c r="F618" s="243" t="s">
        <v>254</v>
      </c>
      <c r="G618" s="241"/>
      <c r="H618" s="242" t="s">
        <v>19</v>
      </c>
      <c r="I618" s="244"/>
      <c r="J618" s="241"/>
      <c r="K618" s="241"/>
      <c r="L618" s="245"/>
      <c r="M618" s="246"/>
      <c r="N618" s="247"/>
      <c r="O618" s="247"/>
      <c r="P618" s="247"/>
      <c r="Q618" s="247"/>
      <c r="R618" s="247"/>
      <c r="S618" s="247"/>
      <c r="T618" s="248"/>
      <c r="AT618" s="249" t="s">
        <v>177</v>
      </c>
      <c r="AU618" s="249" t="s">
        <v>82</v>
      </c>
      <c r="AV618" s="13" t="s">
        <v>80</v>
      </c>
      <c r="AW618" s="13" t="s">
        <v>33</v>
      </c>
      <c r="AX618" s="13" t="s">
        <v>72</v>
      </c>
      <c r="AY618" s="249" t="s">
        <v>166</v>
      </c>
    </row>
    <row r="619" s="12" customFormat="1">
      <c r="B619" s="229"/>
      <c r="C619" s="230"/>
      <c r="D619" s="215" t="s">
        <v>177</v>
      </c>
      <c r="E619" s="231" t="s">
        <v>19</v>
      </c>
      <c r="F619" s="232" t="s">
        <v>179</v>
      </c>
      <c r="G619" s="230"/>
      <c r="H619" s="233">
        <v>4</v>
      </c>
      <c r="I619" s="234"/>
      <c r="J619" s="230"/>
      <c r="K619" s="230"/>
      <c r="L619" s="235"/>
      <c r="M619" s="236"/>
      <c r="N619" s="237"/>
      <c r="O619" s="237"/>
      <c r="P619" s="237"/>
      <c r="Q619" s="237"/>
      <c r="R619" s="237"/>
      <c r="S619" s="237"/>
      <c r="T619" s="238"/>
      <c r="AT619" s="239" t="s">
        <v>177</v>
      </c>
      <c r="AU619" s="239" t="s">
        <v>82</v>
      </c>
      <c r="AV619" s="12" t="s">
        <v>173</v>
      </c>
      <c r="AW619" s="12" t="s">
        <v>33</v>
      </c>
      <c r="AX619" s="12" t="s">
        <v>80</v>
      </c>
      <c r="AY619" s="239" t="s">
        <v>166</v>
      </c>
    </row>
    <row r="620" s="1" customFormat="1" ht="22.5" customHeight="1">
      <c r="B620" s="37"/>
      <c r="C620" s="203" t="s">
        <v>854</v>
      </c>
      <c r="D620" s="203" t="s">
        <v>168</v>
      </c>
      <c r="E620" s="204" t="s">
        <v>855</v>
      </c>
      <c r="F620" s="205" t="s">
        <v>856</v>
      </c>
      <c r="G620" s="206" t="s">
        <v>251</v>
      </c>
      <c r="H620" s="207">
        <v>8</v>
      </c>
      <c r="I620" s="208"/>
      <c r="J620" s="209">
        <f>ROUND(I620*H620,2)</f>
        <v>0</v>
      </c>
      <c r="K620" s="205" t="s">
        <v>172</v>
      </c>
      <c r="L620" s="42"/>
      <c r="M620" s="210" t="s">
        <v>19</v>
      </c>
      <c r="N620" s="211" t="s">
        <v>43</v>
      </c>
      <c r="O620" s="78"/>
      <c r="P620" s="212">
        <f>O620*H620</f>
        <v>0</v>
      </c>
      <c r="Q620" s="212">
        <v>0</v>
      </c>
      <c r="R620" s="212">
        <f>Q620*H620</f>
        <v>0</v>
      </c>
      <c r="S620" s="212">
        <v>0.069000000000000006</v>
      </c>
      <c r="T620" s="213">
        <f>S620*H620</f>
        <v>0.55200000000000005</v>
      </c>
      <c r="AR620" s="16" t="s">
        <v>173</v>
      </c>
      <c r="AT620" s="16" t="s">
        <v>168</v>
      </c>
      <c r="AU620" s="16" t="s">
        <v>82</v>
      </c>
      <c r="AY620" s="16" t="s">
        <v>166</v>
      </c>
      <c r="BE620" s="214">
        <f>IF(N620="základní",J620,0)</f>
        <v>0</v>
      </c>
      <c r="BF620" s="214">
        <f>IF(N620="snížená",J620,0)</f>
        <v>0</v>
      </c>
      <c r="BG620" s="214">
        <f>IF(N620="zákl. přenesená",J620,0)</f>
        <v>0</v>
      </c>
      <c r="BH620" s="214">
        <f>IF(N620="sníž. přenesená",J620,0)</f>
        <v>0</v>
      </c>
      <c r="BI620" s="214">
        <f>IF(N620="nulová",J620,0)</f>
        <v>0</v>
      </c>
      <c r="BJ620" s="16" t="s">
        <v>80</v>
      </c>
      <c r="BK620" s="214">
        <f>ROUND(I620*H620,2)</f>
        <v>0</v>
      </c>
      <c r="BL620" s="16" t="s">
        <v>173</v>
      </c>
      <c r="BM620" s="16" t="s">
        <v>857</v>
      </c>
    </row>
    <row r="621" s="11" customFormat="1">
      <c r="B621" s="218"/>
      <c r="C621" s="219"/>
      <c r="D621" s="215" t="s">
        <v>177</v>
      </c>
      <c r="E621" s="220" t="s">
        <v>19</v>
      </c>
      <c r="F621" s="221" t="s">
        <v>173</v>
      </c>
      <c r="G621" s="219"/>
      <c r="H621" s="222">
        <v>4</v>
      </c>
      <c r="I621" s="223"/>
      <c r="J621" s="219"/>
      <c r="K621" s="219"/>
      <c r="L621" s="224"/>
      <c r="M621" s="225"/>
      <c r="N621" s="226"/>
      <c r="O621" s="226"/>
      <c r="P621" s="226"/>
      <c r="Q621" s="226"/>
      <c r="R621" s="226"/>
      <c r="S621" s="226"/>
      <c r="T621" s="227"/>
      <c r="AT621" s="228" t="s">
        <v>177</v>
      </c>
      <c r="AU621" s="228" t="s">
        <v>82</v>
      </c>
      <c r="AV621" s="11" t="s">
        <v>82</v>
      </c>
      <c r="AW621" s="11" t="s">
        <v>33</v>
      </c>
      <c r="AX621" s="11" t="s">
        <v>72</v>
      </c>
      <c r="AY621" s="228" t="s">
        <v>166</v>
      </c>
    </row>
    <row r="622" s="13" customFormat="1">
      <c r="B622" s="240"/>
      <c r="C622" s="241"/>
      <c r="D622" s="215" t="s">
        <v>177</v>
      </c>
      <c r="E622" s="242" t="s">
        <v>19</v>
      </c>
      <c r="F622" s="243" t="s">
        <v>858</v>
      </c>
      <c r="G622" s="241"/>
      <c r="H622" s="242" t="s">
        <v>19</v>
      </c>
      <c r="I622" s="244"/>
      <c r="J622" s="241"/>
      <c r="K622" s="241"/>
      <c r="L622" s="245"/>
      <c r="M622" s="246"/>
      <c r="N622" s="247"/>
      <c r="O622" s="247"/>
      <c r="P622" s="247"/>
      <c r="Q622" s="247"/>
      <c r="R622" s="247"/>
      <c r="S622" s="247"/>
      <c r="T622" s="248"/>
      <c r="AT622" s="249" t="s">
        <v>177</v>
      </c>
      <c r="AU622" s="249" t="s">
        <v>82</v>
      </c>
      <c r="AV622" s="13" t="s">
        <v>80</v>
      </c>
      <c r="AW622" s="13" t="s">
        <v>33</v>
      </c>
      <c r="AX622" s="13" t="s">
        <v>72</v>
      </c>
      <c r="AY622" s="249" t="s">
        <v>166</v>
      </c>
    </row>
    <row r="623" s="11" customFormat="1">
      <c r="B623" s="218"/>
      <c r="C623" s="219"/>
      <c r="D623" s="215" t="s">
        <v>177</v>
      </c>
      <c r="E623" s="220" t="s">
        <v>19</v>
      </c>
      <c r="F623" s="221" t="s">
        <v>80</v>
      </c>
      <c r="G623" s="219"/>
      <c r="H623" s="222">
        <v>1</v>
      </c>
      <c r="I623" s="223"/>
      <c r="J623" s="219"/>
      <c r="K623" s="219"/>
      <c r="L623" s="224"/>
      <c r="M623" s="225"/>
      <c r="N623" s="226"/>
      <c r="O623" s="226"/>
      <c r="P623" s="226"/>
      <c r="Q623" s="226"/>
      <c r="R623" s="226"/>
      <c r="S623" s="226"/>
      <c r="T623" s="227"/>
      <c r="AT623" s="228" t="s">
        <v>177</v>
      </c>
      <c r="AU623" s="228" t="s">
        <v>82</v>
      </c>
      <c r="AV623" s="11" t="s">
        <v>82</v>
      </c>
      <c r="AW623" s="11" t="s">
        <v>33</v>
      </c>
      <c r="AX623" s="11" t="s">
        <v>72</v>
      </c>
      <c r="AY623" s="228" t="s">
        <v>166</v>
      </c>
    </row>
    <row r="624" s="13" customFormat="1">
      <c r="B624" s="240"/>
      <c r="C624" s="241"/>
      <c r="D624" s="215" t="s">
        <v>177</v>
      </c>
      <c r="E624" s="242" t="s">
        <v>19</v>
      </c>
      <c r="F624" s="243" t="s">
        <v>859</v>
      </c>
      <c r="G624" s="241"/>
      <c r="H624" s="242" t="s">
        <v>19</v>
      </c>
      <c r="I624" s="244"/>
      <c r="J624" s="241"/>
      <c r="K624" s="241"/>
      <c r="L624" s="245"/>
      <c r="M624" s="246"/>
      <c r="N624" s="247"/>
      <c r="O624" s="247"/>
      <c r="P624" s="247"/>
      <c r="Q624" s="247"/>
      <c r="R624" s="247"/>
      <c r="S624" s="247"/>
      <c r="T624" s="248"/>
      <c r="AT624" s="249" t="s">
        <v>177</v>
      </c>
      <c r="AU624" s="249" t="s">
        <v>82</v>
      </c>
      <c r="AV624" s="13" t="s">
        <v>80</v>
      </c>
      <c r="AW624" s="13" t="s">
        <v>33</v>
      </c>
      <c r="AX624" s="13" t="s">
        <v>72</v>
      </c>
      <c r="AY624" s="249" t="s">
        <v>166</v>
      </c>
    </row>
    <row r="625" s="11" customFormat="1">
      <c r="B625" s="218"/>
      <c r="C625" s="219"/>
      <c r="D625" s="215" t="s">
        <v>177</v>
      </c>
      <c r="E625" s="220" t="s">
        <v>19</v>
      </c>
      <c r="F625" s="221" t="s">
        <v>186</v>
      </c>
      <c r="G625" s="219"/>
      <c r="H625" s="222">
        <v>3</v>
      </c>
      <c r="I625" s="223"/>
      <c r="J625" s="219"/>
      <c r="K625" s="219"/>
      <c r="L625" s="224"/>
      <c r="M625" s="225"/>
      <c r="N625" s="226"/>
      <c r="O625" s="226"/>
      <c r="P625" s="226"/>
      <c r="Q625" s="226"/>
      <c r="R625" s="226"/>
      <c r="S625" s="226"/>
      <c r="T625" s="227"/>
      <c r="AT625" s="228" t="s">
        <v>177</v>
      </c>
      <c r="AU625" s="228" t="s">
        <v>82</v>
      </c>
      <c r="AV625" s="11" t="s">
        <v>82</v>
      </c>
      <c r="AW625" s="11" t="s">
        <v>33</v>
      </c>
      <c r="AX625" s="11" t="s">
        <v>72</v>
      </c>
      <c r="AY625" s="228" t="s">
        <v>166</v>
      </c>
    </row>
    <row r="626" s="13" customFormat="1">
      <c r="B626" s="240"/>
      <c r="C626" s="241"/>
      <c r="D626" s="215" t="s">
        <v>177</v>
      </c>
      <c r="E626" s="242" t="s">
        <v>19</v>
      </c>
      <c r="F626" s="243" t="s">
        <v>860</v>
      </c>
      <c r="G626" s="241"/>
      <c r="H626" s="242" t="s">
        <v>19</v>
      </c>
      <c r="I626" s="244"/>
      <c r="J626" s="241"/>
      <c r="K626" s="241"/>
      <c r="L626" s="245"/>
      <c r="M626" s="246"/>
      <c r="N626" s="247"/>
      <c r="O626" s="247"/>
      <c r="P626" s="247"/>
      <c r="Q626" s="247"/>
      <c r="R626" s="247"/>
      <c r="S626" s="247"/>
      <c r="T626" s="248"/>
      <c r="AT626" s="249" t="s">
        <v>177</v>
      </c>
      <c r="AU626" s="249" t="s">
        <v>82</v>
      </c>
      <c r="AV626" s="13" t="s">
        <v>80</v>
      </c>
      <c r="AW626" s="13" t="s">
        <v>33</v>
      </c>
      <c r="AX626" s="13" t="s">
        <v>72</v>
      </c>
      <c r="AY626" s="249" t="s">
        <v>166</v>
      </c>
    </row>
    <row r="627" s="13" customFormat="1">
      <c r="B627" s="240"/>
      <c r="C627" s="241"/>
      <c r="D627" s="215" t="s">
        <v>177</v>
      </c>
      <c r="E627" s="242" t="s">
        <v>19</v>
      </c>
      <c r="F627" s="243" t="s">
        <v>861</v>
      </c>
      <c r="G627" s="241"/>
      <c r="H627" s="242" t="s">
        <v>19</v>
      </c>
      <c r="I627" s="244"/>
      <c r="J627" s="241"/>
      <c r="K627" s="241"/>
      <c r="L627" s="245"/>
      <c r="M627" s="246"/>
      <c r="N627" s="247"/>
      <c r="O627" s="247"/>
      <c r="P627" s="247"/>
      <c r="Q627" s="247"/>
      <c r="R627" s="247"/>
      <c r="S627" s="247"/>
      <c r="T627" s="248"/>
      <c r="AT627" s="249" t="s">
        <v>177</v>
      </c>
      <c r="AU627" s="249" t="s">
        <v>82</v>
      </c>
      <c r="AV627" s="13" t="s">
        <v>80</v>
      </c>
      <c r="AW627" s="13" t="s">
        <v>33</v>
      </c>
      <c r="AX627" s="13" t="s">
        <v>72</v>
      </c>
      <c r="AY627" s="249" t="s">
        <v>166</v>
      </c>
    </row>
    <row r="628" s="12" customFormat="1">
      <c r="B628" s="229"/>
      <c r="C628" s="230"/>
      <c r="D628" s="215" t="s">
        <v>177</v>
      </c>
      <c r="E628" s="231" t="s">
        <v>19</v>
      </c>
      <c r="F628" s="232" t="s">
        <v>179</v>
      </c>
      <c r="G628" s="230"/>
      <c r="H628" s="233">
        <v>8</v>
      </c>
      <c r="I628" s="234"/>
      <c r="J628" s="230"/>
      <c r="K628" s="230"/>
      <c r="L628" s="235"/>
      <c r="M628" s="236"/>
      <c r="N628" s="237"/>
      <c r="O628" s="237"/>
      <c r="P628" s="237"/>
      <c r="Q628" s="237"/>
      <c r="R628" s="237"/>
      <c r="S628" s="237"/>
      <c r="T628" s="238"/>
      <c r="AT628" s="239" t="s">
        <v>177</v>
      </c>
      <c r="AU628" s="239" t="s">
        <v>82</v>
      </c>
      <c r="AV628" s="12" t="s">
        <v>173</v>
      </c>
      <c r="AW628" s="12" t="s">
        <v>33</v>
      </c>
      <c r="AX628" s="12" t="s">
        <v>80</v>
      </c>
      <c r="AY628" s="239" t="s">
        <v>166</v>
      </c>
    </row>
    <row r="629" s="1" customFormat="1" ht="22.5" customHeight="1">
      <c r="B629" s="37"/>
      <c r="C629" s="203" t="s">
        <v>862</v>
      </c>
      <c r="D629" s="203" t="s">
        <v>168</v>
      </c>
      <c r="E629" s="204" t="s">
        <v>863</v>
      </c>
      <c r="F629" s="205" t="s">
        <v>864</v>
      </c>
      <c r="G629" s="206" t="s">
        <v>251</v>
      </c>
      <c r="H629" s="207">
        <v>4</v>
      </c>
      <c r="I629" s="208"/>
      <c r="J629" s="209">
        <f>ROUND(I629*H629,2)</f>
        <v>0</v>
      </c>
      <c r="K629" s="205" t="s">
        <v>172</v>
      </c>
      <c r="L629" s="42"/>
      <c r="M629" s="210" t="s">
        <v>19</v>
      </c>
      <c r="N629" s="211" t="s">
        <v>43</v>
      </c>
      <c r="O629" s="78"/>
      <c r="P629" s="212">
        <f>O629*H629</f>
        <v>0</v>
      </c>
      <c r="Q629" s="212">
        <v>0</v>
      </c>
      <c r="R629" s="212">
        <f>Q629*H629</f>
        <v>0</v>
      </c>
      <c r="S629" s="212">
        <v>0.27600000000000002</v>
      </c>
      <c r="T629" s="213">
        <f>S629*H629</f>
        <v>1.1040000000000001</v>
      </c>
      <c r="AR629" s="16" t="s">
        <v>173</v>
      </c>
      <c r="AT629" s="16" t="s">
        <v>168</v>
      </c>
      <c r="AU629" s="16" t="s">
        <v>82</v>
      </c>
      <c r="AY629" s="16" t="s">
        <v>166</v>
      </c>
      <c r="BE629" s="214">
        <f>IF(N629="základní",J629,0)</f>
        <v>0</v>
      </c>
      <c r="BF629" s="214">
        <f>IF(N629="snížená",J629,0)</f>
        <v>0</v>
      </c>
      <c r="BG629" s="214">
        <f>IF(N629="zákl. přenesená",J629,0)</f>
        <v>0</v>
      </c>
      <c r="BH629" s="214">
        <f>IF(N629="sníž. přenesená",J629,0)</f>
        <v>0</v>
      </c>
      <c r="BI629" s="214">
        <f>IF(N629="nulová",J629,0)</f>
        <v>0</v>
      </c>
      <c r="BJ629" s="16" t="s">
        <v>80</v>
      </c>
      <c r="BK629" s="214">
        <f>ROUND(I629*H629,2)</f>
        <v>0</v>
      </c>
      <c r="BL629" s="16" t="s">
        <v>173</v>
      </c>
      <c r="BM629" s="16" t="s">
        <v>865</v>
      </c>
    </row>
    <row r="630" s="11" customFormat="1">
      <c r="B630" s="218"/>
      <c r="C630" s="219"/>
      <c r="D630" s="215" t="s">
        <v>177</v>
      </c>
      <c r="E630" s="220" t="s">
        <v>19</v>
      </c>
      <c r="F630" s="221" t="s">
        <v>82</v>
      </c>
      <c r="G630" s="219"/>
      <c r="H630" s="222">
        <v>2</v>
      </c>
      <c r="I630" s="223"/>
      <c r="J630" s="219"/>
      <c r="K630" s="219"/>
      <c r="L630" s="224"/>
      <c r="M630" s="225"/>
      <c r="N630" s="226"/>
      <c r="O630" s="226"/>
      <c r="P630" s="226"/>
      <c r="Q630" s="226"/>
      <c r="R630" s="226"/>
      <c r="S630" s="226"/>
      <c r="T630" s="227"/>
      <c r="AT630" s="228" t="s">
        <v>177</v>
      </c>
      <c r="AU630" s="228" t="s">
        <v>82</v>
      </c>
      <c r="AV630" s="11" t="s">
        <v>82</v>
      </c>
      <c r="AW630" s="11" t="s">
        <v>33</v>
      </c>
      <c r="AX630" s="11" t="s">
        <v>72</v>
      </c>
      <c r="AY630" s="228" t="s">
        <v>166</v>
      </c>
    </row>
    <row r="631" s="13" customFormat="1">
      <c r="B631" s="240"/>
      <c r="C631" s="241"/>
      <c r="D631" s="215" t="s">
        <v>177</v>
      </c>
      <c r="E631" s="242" t="s">
        <v>19</v>
      </c>
      <c r="F631" s="243" t="s">
        <v>866</v>
      </c>
      <c r="G631" s="241"/>
      <c r="H631" s="242" t="s">
        <v>19</v>
      </c>
      <c r="I631" s="244"/>
      <c r="J631" s="241"/>
      <c r="K631" s="241"/>
      <c r="L631" s="245"/>
      <c r="M631" s="246"/>
      <c r="N631" s="247"/>
      <c r="O631" s="247"/>
      <c r="P631" s="247"/>
      <c r="Q631" s="247"/>
      <c r="R631" s="247"/>
      <c r="S631" s="247"/>
      <c r="T631" s="248"/>
      <c r="AT631" s="249" t="s">
        <v>177</v>
      </c>
      <c r="AU631" s="249" t="s">
        <v>82</v>
      </c>
      <c r="AV631" s="13" t="s">
        <v>80</v>
      </c>
      <c r="AW631" s="13" t="s">
        <v>33</v>
      </c>
      <c r="AX631" s="13" t="s">
        <v>72</v>
      </c>
      <c r="AY631" s="249" t="s">
        <v>166</v>
      </c>
    </row>
    <row r="632" s="11" customFormat="1">
      <c r="B632" s="218"/>
      <c r="C632" s="219"/>
      <c r="D632" s="215" t="s">
        <v>177</v>
      </c>
      <c r="E632" s="220" t="s">
        <v>19</v>
      </c>
      <c r="F632" s="221" t="s">
        <v>80</v>
      </c>
      <c r="G632" s="219"/>
      <c r="H632" s="222">
        <v>1</v>
      </c>
      <c r="I632" s="223"/>
      <c r="J632" s="219"/>
      <c r="K632" s="219"/>
      <c r="L632" s="224"/>
      <c r="M632" s="225"/>
      <c r="N632" s="226"/>
      <c r="O632" s="226"/>
      <c r="P632" s="226"/>
      <c r="Q632" s="226"/>
      <c r="R632" s="226"/>
      <c r="S632" s="226"/>
      <c r="T632" s="227"/>
      <c r="AT632" s="228" t="s">
        <v>177</v>
      </c>
      <c r="AU632" s="228" t="s">
        <v>82</v>
      </c>
      <c r="AV632" s="11" t="s">
        <v>82</v>
      </c>
      <c r="AW632" s="11" t="s">
        <v>33</v>
      </c>
      <c r="AX632" s="11" t="s">
        <v>72</v>
      </c>
      <c r="AY632" s="228" t="s">
        <v>166</v>
      </c>
    </row>
    <row r="633" s="13" customFormat="1">
      <c r="B633" s="240"/>
      <c r="C633" s="241"/>
      <c r="D633" s="215" t="s">
        <v>177</v>
      </c>
      <c r="E633" s="242" t="s">
        <v>19</v>
      </c>
      <c r="F633" s="243" t="s">
        <v>867</v>
      </c>
      <c r="G633" s="241"/>
      <c r="H633" s="242" t="s">
        <v>19</v>
      </c>
      <c r="I633" s="244"/>
      <c r="J633" s="241"/>
      <c r="K633" s="241"/>
      <c r="L633" s="245"/>
      <c r="M633" s="246"/>
      <c r="N633" s="247"/>
      <c r="O633" s="247"/>
      <c r="P633" s="247"/>
      <c r="Q633" s="247"/>
      <c r="R633" s="247"/>
      <c r="S633" s="247"/>
      <c r="T633" s="248"/>
      <c r="AT633" s="249" t="s">
        <v>177</v>
      </c>
      <c r="AU633" s="249" t="s">
        <v>82</v>
      </c>
      <c r="AV633" s="13" t="s">
        <v>80</v>
      </c>
      <c r="AW633" s="13" t="s">
        <v>33</v>
      </c>
      <c r="AX633" s="13" t="s">
        <v>72</v>
      </c>
      <c r="AY633" s="249" t="s">
        <v>166</v>
      </c>
    </row>
    <row r="634" s="11" customFormat="1">
      <c r="B634" s="218"/>
      <c r="C634" s="219"/>
      <c r="D634" s="215" t="s">
        <v>177</v>
      </c>
      <c r="E634" s="220" t="s">
        <v>19</v>
      </c>
      <c r="F634" s="221" t="s">
        <v>80</v>
      </c>
      <c r="G634" s="219"/>
      <c r="H634" s="222">
        <v>1</v>
      </c>
      <c r="I634" s="223"/>
      <c r="J634" s="219"/>
      <c r="K634" s="219"/>
      <c r="L634" s="224"/>
      <c r="M634" s="225"/>
      <c r="N634" s="226"/>
      <c r="O634" s="226"/>
      <c r="P634" s="226"/>
      <c r="Q634" s="226"/>
      <c r="R634" s="226"/>
      <c r="S634" s="226"/>
      <c r="T634" s="227"/>
      <c r="AT634" s="228" t="s">
        <v>177</v>
      </c>
      <c r="AU634" s="228" t="s">
        <v>82</v>
      </c>
      <c r="AV634" s="11" t="s">
        <v>82</v>
      </c>
      <c r="AW634" s="11" t="s">
        <v>33</v>
      </c>
      <c r="AX634" s="11" t="s">
        <v>72</v>
      </c>
      <c r="AY634" s="228" t="s">
        <v>166</v>
      </c>
    </row>
    <row r="635" s="13" customFormat="1">
      <c r="B635" s="240"/>
      <c r="C635" s="241"/>
      <c r="D635" s="215" t="s">
        <v>177</v>
      </c>
      <c r="E635" s="242" t="s">
        <v>19</v>
      </c>
      <c r="F635" s="243" t="s">
        <v>868</v>
      </c>
      <c r="G635" s="241"/>
      <c r="H635" s="242" t="s">
        <v>19</v>
      </c>
      <c r="I635" s="244"/>
      <c r="J635" s="241"/>
      <c r="K635" s="241"/>
      <c r="L635" s="245"/>
      <c r="M635" s="246"/>
      <c r="N635" s="247"/>
      <c r="O635" s="247"/>
      <c r="P635" s="247"/>
      <c r="Q635" s="247"/>
      <c r="R635" s="247"/>
      <c r="S635" s="247"/>
      <c r="T635" s="248"/>
      <c r="AT635" s="249" t="s">
        <v>177</v>
      </c>
      <c r="AU635" s="249" t="s">
        <v>82</v>
      </c>
      <c r="AV635" s="13" t="s">
        <v>80</v>
      </c>
      <c r="AW635" s="13" t="s">
        <v>33</v>
      </c>
      <c r="AX635" s="13" t="s">
        <v>72</v>
      </c>
      <c r="AY635" s="249" t="s">
        <v>166</v>
      </c>
    </row>
    <row r="636" s="12" customFormat="1">
      <c r="B636" s="229"/>
      <c r="C636" s="230"/>
      <c r="D636" s="215" t="s">
        <v>177</v>
      </c>
      <c r="E636" s="231" t="s">
        <v>19</v>
      </c>
      <c r="F636" s="232" t="s">
        <v>179</v>
      </c>
      <c r="G636" s="230"/>
      <c r="H636" s="233">
        <v>4</v>
      </c>
      <c r="I636" s="234"/>
      <c r="J636" s="230"/>
      <c r="K636" s="230"/>
      <c r="L636" s="235"/>
      <c r="M636" s="236"/>
      <c r="N636" s="237"/>
      <c r="O636" s="237"/>
      <c r="P636" s="237"/>
      <c r="Q636" s="237"/>
      <c r="R636" s="237"/>
      <c r="S636" s="237"/>
      <c r="T636" s="238"/>
      <c r="AT636" s="239" t="s">
        <v>177</v>
      </c>
      <c r="AU636" s="239" t="s">
        <v>82</v>
      </c>
      <c r="AV636" s="12" t="s">
        <v>173</v>
      </c>
      <c r="AW636" s="12" t="s">
        <v>33</v>
      </c>
      <c r="AX636" s="12" t="s">
        <v>80</v>
      </c>
      <c r="AY636" s="239" t="s">
        <v>166</v>
      </c>
    </row>
    <row r="637" s="1" customFormat="1" ht="22.5" customHeight="1">
      <c r="B637" s="37"/>
      <c r="C637" s="203" t="s">
        <v>869</v>
      </c>
      <c r="D637" s="203" t="s">
        <v>168</v>
      </c>
      <c r="E637" s="204" t="s">
        <v>870</v>
      </c>
      <c r="F637" s="205" t="s">
        <v>871</v>
      </c>
      <c r="G637" s="206" t="s">
        <v>287</v>
      </c>
      <c r="H637" s="207">
        <v>1.6799999999999999</v>
      </c>
      <c r="I637" s="208"/>
      <c r="J637" s="209">
        <f>ROUND(I637*H637,2)</f>
        <v>0</v>
      </c>
      <c r="K637" s="205" t="s">
        <v>172</v>
      </c>
      <c r="L637" s="42"/>
      <c r="M637" s="210" t="s">
        <v>19</v>
      </c>
      <c r="N637" s="211" t="s">
        <v>43</v>
      </c>
      <c r="O637" s="78"/>
      <c r="P637" s="212">
        <f>O637*H637</f>
        <v>0</v>
      </c>
      <c r="Q637" s="212">
        <v>0</v>
      </c>
      <c r="R637" s="212">
        <f>Q637*H637</f>
        <v>0</v>
      </c>
      <c r="S637" s="212">
        <v>0.187</v>
      </c>
      <c r="T637" s="213">
        <f>S637*H637</f>
        <v>0.31415999999999999</v>
      </c>
      <c r="AR637" s="16" t="s">
        <v>173</v>
      </c>
      <c r="AT637" s="16" t="s">
        <v>168</v>
      </c>
      <c r="AU637" s="16" t="s">
        <v>82</v>
      </c>
      <c r="AY637" s="16" t="s">
        <v>166</v>
      </c>
      <c r="BE637" s="214">
        <f>IF(N637="základní",J637,0)</f>
        <v>0</v>
      </c>
      <c r="BF637" s="214">
        <f>IF(N637="snížená",J637,0)</f>
        <v>0</v>
      </c>
      <c r="BG637" s="214">
        <f>IF(N637="zákl. přenesená",J637,0)</f>
        <v>0</v>
      </c>
      <c r="BH637" s="214">
        <f>IF(N637="sníž. přenesená",J637,0)</f>
        <v>0</v>
      </c>
      <c r="BI637" s="214">
        <f>IF(N637="nulová",J637,0)</f>
        <v>0</v>
      </c>
      <c r="BJ637" s="16" t="s">
        <v>80</v>
      </c>
      <c r="BK637" s="214">
        <f>ROUND(I637*H637,2)</f>
        <v>0</v>
      </c>
      <c r="BL637" s="16" t="s">
        <v>173</v>
      </c>
      <c r="BM637" s="16" t="s">
        <v>872</v>
      </c>
    </row>
    <row r="638" s="11" customFormat="1">
      <c r="B638" s="218"/>
      <c r="C638" s="219"/>
      <c r="D638" s="215" t="s">
        <v>177</v>
      </c>
      <c r="E638" s="220" t="s">
        <v>19</v>
      </c>
      <c r="F638" s="221" t="s">
        <v>873</v>
      </c>
      <c r="G638" s="219"/>
      <c r="H638" s="222">
        <v>0.27000000000000002</v>
      </c>
      <c r="I638" s="223"/>
      <c r="J638" s="219"/>
      <c r="K638" s="219"/>
      <c r="L638" s="224"/>
      <c r="M638" s="225"/>
      <c r="N638" s="226"/>
      <c r="O638" s="226"/>
      <c r="P638" s="226"/>
      <c r="Q638" s="226"/>
      <c r="R638" s="226"/>
      <c r="S638" s="226"/>
      <c r="T638" s="227"/>
      <c r="AT638" s="228" t="s">
        <v>177</v>
      </c>
      <c r="AU638" s="228" t="s">
        <v>82</v>
      </c>
      <c r="AV638" s="11" t="s">
        <v>82</v>
      </c>
      <c r="AW638" s="11" t="s">
        <v>33</v>
      </c>
      <c r="AX638" s="11" t="s">
        <v>72</v>
      </c>
      <c r="AY638" s="228" t="s">
        <v>166</v>
      </c>
    </row>
    <row r="639" s="11" customFormat="1">
      <c r="B639" s="218"/>
      <c r="C639" s="219"/>
      <c r="D639" s="215" t="s">
        <v>177</v>
      </c>
      <c r="E639" s="220" t="s">
        <v>19</v>
      </c>
      <c r="F639" s="221" t="s">
        <v>874</v>
      </c>
      <c r="G639" s="219"/>
      <c r="H639" s="222">
        <v>1.05</v>
      </c>
      <c r="I639" s="223"/>
      <c r="J639" s="219"/>
      <c r="K639" s="219"/>
      <c r="L639" s="224"/>
      <c r="M639" s="225"/>
      <c r="N639" s="226"/>
      <c r="O639" s="226"/>
      <c r="P639" s="226"/>
      <c r="Q639" s="226"/>
      <c r="R639" s="226"/>
      <c r="S639" s="226"/>
      <c r="T639" s="227"/>
      <c r="AT639" s="228" t="s">
        <v>177</v>
      </c>
      <c r="AU639" s="228" t="s">
        <v>82</v>
      </c>
      <c r="AV639" s="11" t="s">
        <v>82</v>
      </c>
      <c r="AW639" s="11" t="s">
        <v>33</v>
      </c>
      <c r="AX639" s="11" t="s">
        <v>72</v>
      </c>
      <c r="AY639" s="228" t="s">
        <v>166</v>
      </c>
    </row>
    <row r="640" s="13" customFormat="1">
      <c r="B640" s="240"/>
      <c r="C640" s="241"/>
      <c r="D640" s="215" t="s">
        <v>177</v>
      </c>
      <c r="E640" s="242" t="s">
        <v>19</v>
      </c>
      <c r="F640" s="243" t="s">
        <v>875</v>
      </c>
      <c r="G640" s="241"/>
      <c r="H640" s="242" t="s">
        <v>19</v>
      </c>
      <c r="I640" s="244"/>
      <c r="J640" s="241"/>
      <c r="K640" s="241"/>
      <c r="L640" s="245"/>
      <c r="M640" s="246"/>
      <c r="N640" s="247"/>
      <c r="O640" s="247"/>
      <c r="P640" s="247"/>
      <c r="Q640" s="247"/>
      <c r="R640" s="247"/>
      <c r="S640" s="247"/>
      <c r="T640" s="248"/>
      <c r="AT640" s="249" t="s">
        <v>177</v>
      </c>
      <c r="AU640" s="249" t="s">
        <v>82</v>
      </c>
      <c r="AV640" s="13" t="s">
        <v>80</v>
      </c>
      <c r="AW640" s="13" t="s">
        <v>33</v>
      </c>
      <c r="AX640" s="13" t="s">
        <v>72</v>
      </c>
      <c r="AY640" s="249" t="s">
        <v>166</v>
      </c>
    </row>
    <row r="641" s="11" customFormat="1">
      <c r="B641" s="218"/>
      <c r="C641" s="219"/>
      <c r="D641" s="215" t="s">
        <v>177</v>
      </c>
      <c r="E641" s="220" t="s">
        <v>19</v>
      </c>
      <c r="F641" s="221" t="s">
        <v>876</v>
      </c>
      <c r="G641" s="219"/>
      <c r="H641" s="222">
        <v>0.17999999999999999</v>
      </c>
      <c r="I641" s="223"/>
      <c r="J641" s="219"/>
      <c r="K641" s="219"/>
      <c r="L641" s="224"/>
      <c r="M641" s="225"/>
      <c r="N641" s="226"/>
      <c r="O641" s="226"/>
      <c r="P641" s="226"/>
      <c r="Q641" s="226"/>
      <c r="R641" s="226"/>
      <c r="S641" s="226"/>
      <c r="T641" s="227"/>
      <c r="AT641" s="228" t="s">
        <v>177</v>
      </c>
      <c r="AU641" s="228" t="s">
        <v>82</v>
      </c>
      <c r="AV641" s="11" t="s">
        <v>82</v>
      </c>
      <c r="AW641" s="11" t="s">
        <v>33</v>
      </c>
      <c r="AX641" s="11" t="s">
        <v>72</v>
      </c>
      <c r="AY641" s="228" t="s">
        <v>166</v>
      </c>
    </row>
    <row r="642" s="11" customFormat="1">
      <c r="B642" s="218"/>
      <c r="C642" s="219"/>
      <c r="D642" s="215" t="s">
        <v>177</v>
      </c>
      <c r="E642" s="220" t="s">
        <v>19</v>
      </c>
      <c r="F642" s="221" t="s">
        <v>877</v>
      </c>
      <c r="G642" s="219"/>
      <c r="H642" s="222">
        <v>0.17999999999999999</v>
      </c>
      <c r="I642" s="223"/>
      <c r="J642" s="219"/>
      <c r="K642" s="219"/>
      <c r="L642" s="224"/>
      <c r="M642" s="225"/>
      <c r="N642" s="226"/>
      <c r="O642" s="226"/>
      <c r="P642" s="226"/>
      <c r="Q642" s="226"/>
      <c r="R642" s="226"/>
      <c r="S642" s="226"/>
      <c r="T642" s="227"/>
      <c r="AT642" s="228" t="s">
        <v>177</v>
      </c>
      <c r="AU642" s="228" t="s">
        <v>82</v>
      </c>
      <c r="AV642" s="11" t="s">
        <v>82</v>
      </c>
      <c r="AW642" s="11" t="s">
        <v>33</v>
      </c>
      <c r="AX642" s="11" t="s">
        <v>72</v>
      </c>
      <c r="AY642" s="228" t="s">
        <v>166</v>
      </c>
    </row>
    <row r="643" s="13" customFormat="1">
      <c r="B643" s="240"/>
      <c r="C643" s="241"/>
      <c r="D643" s="215" t="s">
        <v>177</v>
      </c>
      <c r="E643" s="242" t="s">
        <v>19</v>
      </c>
      <c r="F643" s="243" t="s">
        <v>539</v>
      </c>
      <c r="G643" s="241"/>
      <c r="H643" s="242" t="s">
        <v>19</v>
      </c>
      <c r="I643" s="244"/>
      <c r="J643" s="241"/>
      <c r="K643" s="241"/>
      <c r="L643" s="245"/>
      <c r="M643" s="246"/>
      <c r="N643" s="247"/>
      <c r="O643" s="247"/>
      <c r="P643" s="247"/>
      <c r="Q643" s="247"/>
      <c r="R643" s="247"/>
      <c r="S643" s="247"/>
      <c r="T643" s="248"/>
      <c r="AT643" s="249" t="s">
        <v>177</v>
      </c>
      <c r="AU643" s="249" t="s">
        <v>82</v>
      </c>
      <c r="AV643" s="13" t="s">
        <v>80</v>
      </c>
      <c r="AW643" s="13" t="s">
        <v>33</v>
      </c>
      <c r="AX643" s="13" t="s">
        <v>72</v>
      </c>
      <c r="AY643" s="249" t="s">
        <v>166</v>
      </c>
    </row>
    <row r="644" s="12" customFormat="1">
      <c r="B644" s="229"/>
      <c r="C644" s="230"/>
      <c r="D644" s="215" t="s">
        <v>177</v>
      </c>
      <c r="E644" s="231" t="s">
        <v>19</v>
      </c>
      <c r="F644" s="232" t="s">
        <v>179</v>
      </c>
      <c r="G644" s="230"/>
      <c r="H644" s="233">
        <v>1.6799999999999999</v>
      </c>
      <c r="I644" s="234"/>
      <c r="J644" s="230"/>
      <c r="K644" s="230"/>
      <c r="L644" s="235"/>
      <c r="M644" s="236"/>
      <c r="N644" s="237"/>
      <c r="O644" s="237"/>
      <c r="P644" s="237"/>
      <c r="Q644" s="237"/>
      <c r="R644" s="237"/>
      <c r="S644" s="237"/>
      <c r="T644" s="238"/>
      <c r="AT644" s="239" t="s">
        <v>177</v>
      </c>
      <c r="AU644" s="239" t="s">
        <v>82</v>
      </c>
      <c r="AV644" s="12" t="s">
        <v>173</v>
      </c>
      <c r="AW644" s="12" t="s">
        <v>33</v>
      </c>
      <c r="AX644" s="12" t="s">
        <v>80</v>
      </c>
      <c r="AY644" s="239" t="s">
        <v>166</v>
      </c>
    </row>
    <row r="645" s="1" customFormat="1" ht="22.5" customHeight="1">
      <c r="B645" s="37"/>
      <c r="C645" s="203" t="s">
        <v>878</v>
      </c>
      <c r="D645" s="203" t="s">
        <v>168</v>
      </c>
      <c r="E645" s="204" t="s">
        <v>879</v>
      </c>
      <c r="F645" s="205" t="s">
        <v>880</v>
      </c>
      <c r="G645" s="206" t="s">
        <v>287</v>
      </c>
      <c r="H645" s="207">
        <v>0.76000000000000001</v>
      </c>
      <c r="I645" s="208"/>
      <c r="J645" s="209">
        <f>ROUND(I645*H645,2)</f>
        <v>0</v>
      </c>
      <c r="K645" s="205" t="s">
        <v>172</v>
      </c>
      <c r="L645" s="42"/>
      <c r="M645" s="210" t="s">
        <v>19</v>
      </c>
      <c r="N645" s="211" t="s">
        <v>43</v>
      </c>
      <c r="O645" s="78"/>
      <c r="P645" s="212">
        <f>O645*H645</f>
        <v>0</v>
      </c>
      <c r="Q645" s="212">
        <v>0</v>
      </c>
      <c r="R645" s="212">
        <f>Q645*H645</f>
        <v>0</v>
      </c>
      <c r="S645" s="212">
        <v>0.27000000000000002</v>
      </c>
      <c r="T645" s="213">
        <f>S645*H645</f>
        <v>0.20520000000000002</v>
      </c>
      <c r="AR645" s="16" t="s">
        <v>173</v>
      </c>
      <c r="AT645" s="16" t="s">
        <v>168</v>
      </c>
      <c r="AU645" s="16" t="s">
        <v>82</v>
      </c>
      <c r="AY645" s="16" t="s">
        <v>166</v>
      </c>
      <c r="BE645" s="214">
        <f>IF(N645="základní",J645,0)</f>
        <v>0</v>
      </c>
      <c r="BF645" s="214">
        <f>IF(N645="snížená",J645,0)</f>
        <v>0</v>
      </c>
      <c r="BG645" s="214">
        <f>IF(N645="zákl. přenesená",J645,0)</f>
        <v>0</v>
      </c>
      <c r="BH645" s="214">
        <f>IF(N645="sníž. přenesená",J645,0)</f>
        <v>0</v>
      </c>
      <c r="BI645" s="214">
        <f>IF(N645="nulová",J645,0)</f>
        <v>0</v>
      </c>
      <c r="BJ645" s="16" t="s">
        <v>80</v>
      </c>
      <c r="BK645" s="214">
        <f>ROUND(I645*H645,2)</f>
        <v>0</v>
      </c>
      <c r="BL645" s="16" t="s">
        <v>173</v>
      </c>
      <c r="BM645" s="16" t="s">
        <v>881</v>
      </c>
    </row>
    <row r="646" s="11" customFormat="1">
      <c r="B646" s="218"/>
      <c r="C646" s="219"/>
      <c r="D646" s="215" t="s">
        <v>177</v>
      </c>
      <c r="E646" s="220" t="s">
        <v>19</v>
      </c>
      <c r="F646" s="221" t="s">
        <v>882</v>
      </c>
      <c r="G646" s="219"/>
      <c r="H646" s="222">
        <v>0.16</v>
      </c>
      <c r="I646" s="223"/>
      <c r="J646" s="219"/>
      <c r="K646" s="219"/>
      <c r="L646" s="224"/>
      <c r="M646" s="225"/>
      <c r="N646" s="226"/>
      <c r="O646" s="226"/>
      <c r="P646" s="226"/>
      <c r="Q646" s="226"/>
      <c r="R646" s="226"/>
      <c r="S646" s="226"/>
      <c r="T646" s="227"/>
      <c r="AT646" s="228" t="s">
        <v>177</v>
      </c>
      <c r="AU646" s="228" t="s">
        <v>82</v>
      </c>
      <c r="AV646" s="11" t="s">
        <v>82</v>
      </c>
      <c r="AW646" s="11" t="s">
        <v>33</v>
      </c>
      <c r="AX646" s="11" t="s">
        <v>72</v>
      </c>
      <c r="AY646" s="228" t="s">
        <v>166</v>
      </c>
    </row>
    <row r="647" s="11" customFormat="1">
      <c r="B647" s="218"/>
      <c r="C647" s="219"/>
      <c r="D647" s="215" t="s">
        <v>177</v>
      </c>
      <c r="E647" s="220" t="s">
        <v>19</v>
      </c>
      <c r="F647" s="221" t="s">
        <v>883</v>
      </c>
      <c r="G647" s="219"/>
      <c r="H647" s="222">
        <v>0.59999999999999998</v>
      </c>
      <c r="I647" s="223"/>
      <c r="J647" s="219"/>
      <c r="K647" s="219"/>
      <c r="L647" s="224"/>
      <c r="M647" s="225"/>
      <c r="N647" s="226"/>
      <c r="O647" s="226"/>
      <c r="P647" s="226"/>
      <c r="Q647" s="226"/>
      <c r="R647" s="226"/>
      <c r="S647" s="226"/>
      <c r="T647" s="227"/>
      <c r="AT647" s="228" t="s">
        <v>177</v>
      </c>
      <c r="AU647" s="228" t="s">
        <v>82</v>
      </c>
      <c r="AV647" s="11" t="s">
        <v>82</v>
      </c>
      <c r="AW647" s="11" t="s">
        <v>33</v>
      </c>
      <c r="AX647" s="11" t="s">
        <v>72</v>
      </c>
      <c r="AY647" s="228" t="s">
        <v>166</v>
      </c>
    </row>
    <row r="648" s="13" customFormat="1">
      <c r="B648" s="240"/>
      <c r="C648" s="241"/>
      <c r="D648" s="215" t="s">
        <v>177</v>
      </c>
      <c r="E648" s="242" t="s">
        <v>19</v>
      </c>
      <c r="F648" s="243" t="s">
        <v>539</v>
      </c>
      <c r="G648" s="241"/>
      <c r="H648" s="242" t="s">
        <v>19</v>
      </c>
      <c r="I648" s="244"/>
      <c r="J648" s="241"/>
      <c r="K648" s="241"/>
      <c r="L648" s="245"/>
      <c r="M648" s="246"/>
      <c r="N648" s="247"/>
      <c r="O648" s="247"/>
      <c r="P648" s="247"/>
      <c r="Q648" s="247"/>
      <c r="R648" s="247"/>
      <c r="S648" s="247"/>
      <c r="T648" s="248"/>
      <c r="AT648" s="249" t="s">
        <v>177</v>
      </c>
      <c r="AU648" s="249" t="s">
        <v>82</v>
      </c>
      <c r="AV648" s="13" t="s">
        <v>80</v>
      </c>
      <c r="AW648" s="13" t="s">
        <v>33</v>
      </c>
      <c r="AX648" s="13" t="s">
        <v>72</v>
      </c>
      <c r="AY648" s="249" t="s">
        <v>166</v>
      </c>
    </row>
    <row r="649" s="12" customFormat="1">
      <c r="B649" s="229"/>
      <c r="C649" s="230"/>
      <c r="D649" s="215" t="s">
        <v>177</v>
      </c>
      <c r="E649" s="231" t="s">
        <v>19</v>
      </c>
      <c r="F649" s="232" t="s">
        <v>179</v>
      </c>
      <c r="G649" s="230"/>
      <c r="H649" s="233">
        <v>0.76000000000000001</v>
      </c>
      <c r="I649" s="234"/>
      <c r="J649" s="230"/>
      <c r="K649" s="230"/>
      <c r="L649" s="235"/>
      <c r="M649" s="236"/>
      <c r="N649" s="237"/>
      <c r="O649" s="237"/>
      <c r="P649" s="237"/>
      <c r="Q649" s="237"/>
      <c r="R649" s="237"/>
      <c r="S649" s="237"/>
      <c r="T649" s="238"/>
      <c r="AT649" s="239" t="s">
        <v>177</v>
      </c>
      <c r="AU649" s="239" t="s">
        <v>82</v>
      </c>
      <c r="AV649" s="12" t="s">
        <v>173</v>
      </c>
      <c r="AW649" s="12" t="s">
        <v>33</v>
      </c>
      <c r="AX649" s="12" t="s">
        <v>80</v>
      </c>
      <c r="AY649" s="239" t="s">
        <v>166</v>
      </c>
    </row>
    <row r="650" s="1" customFormat="1" ht="22.5" customHeight="1">
      <c r="B650" s="37"/>
      <c r="C650" s="203" t="s">
        <v>884</v>
      </c>
      <c r="D650" s="203" t="s">
        <v>168</v>
      </c>
      <c r="E650" s="204" t="s">
        <v>885</v>
      </c>
      <c r="F650" s="205" t="s">
        <v>886</v>
      </c>
      <c r="G650" s="206" t="s">
        <v>171</v>
      </c>
      <c r="H650" s="207">
        <v>4</v>
      </c>
      <c r="I650" s="208"/>
      <c r="J650" s="209">
        <f>ROUND(I650*H650,2)</f>
        <v>0</v>
      </c>
      <c r="K650" s="205" t="s">
        <v>172</v>
      </c>
      <c r="L650" s="42"/>
      <c r="M650" s="210" t="s">
        <v>19</v>
      </c>
      <c r="N650" s="211" t="s">
        <v>43</v>
      </c>
      <c r="O650" s="78"/>
      <c r="P650" s="212">
        <f>O650*H650</f>
        <v>0</v>
      </c>
      <c r="Q650" s="212">
        <v>0</v>
      </c>
      <c r="R650" s="212">
        <f>Q650*H650</f>
        <v>0</v>
      </c>
      <c r="S650" s="212">
        <v>1.8</v>
      </c>
      <c r="T650" s="213">
        <f>S650*H650</f>
        <v>7.2000000000000002</v>
      </c>
      <c r="AR650" s="16" t="s">
        <v>173</v>
      </c>
      <c r="AT650" s="16" t="s">
        <v>168</v>
      </c>
      <c r="AU650" s="16" t="s">
        <v>82</v>
      </c>
      <c r="AY650" s="16" t="s">
        <v>166</v>
      </c>
      <c r="BE650" s="214">
        <f>IF(N650="základní",J650,0)</f>
        <v>0</v>
      </c>
      <c r="BF650" s="214">
        <f>IF(N650="snížená",J650,0)</f>
        <v>0</v>
      </c>
      <c r="BG650" s="214">
        <f>IF(N650="zákl. přenesená",J650,0)</f>
        <v>0</v>
      </c>
      <c r="BH650" s="214">
        <f>IF(N650="sníž. přenesená",J650,0)</f>
        <v>0</v>
      </c>
      <c r="BI650" s="214">
        <f>IF(N650="nulová",J650,0)</f>
        <v>0</v>
      </c>
      <c r="BJ650" s="16" t="s">
        <v>80</v>
      </c>
      <c r="BK650" s="214">
        <f>ROUND(I650*H650,2)</f>
        <v>0</v>
      </c>
      <c r="BL650" s="16" t="s">
        <v>173</v>
      </c>
      <c r="BM650" s="16" t="s">
        <v>887</v>
      </c>
    </row>
    <row r="651" s="11" customFormat="1">
      <c r="B651" s="218"/>
      <c r="C651" s="219"/>
      <c r="D651" s="215" t="s">
        <v>177</v>
      </c>
      <c r="E651" s="220" t="s">
        <v>19</v>
      </c>
      <c r="F651" s="221" t="s">
        <v>186</v>
      </c>
      <c r="G651" s="219"/>
      <c r="H651" s="222">
        <v>3</v>
      </c>
      <c r="I651" s="223"/>
      <c r="J651" s="219"/>
      <c r="K651" s="219"/>
      <c r="L651" s="224"/>
      <c r="M651" s="225"/>
      <c r="N651" s="226"/>
      <c r="O651" s="226"/>
      <c r="P651" s="226"/>
      <c r="Q651" s="226"/>
      <c r="R651" s="226"/>
      <c r="S651" s="226"/>
      <c r="T651" s="227"/>
      <c r="AT651" s="228" t="s">
        <v>177</v>
      </c>
      <c r="AU651" s="228" t="s">
        <v>82</v>
      </c>
      <c r="AV651" s="11" t="s">
        <v>82</v>
      </c>
      <c r="AW651" s="11" t="s">
        <v>33</v>
      </c>
      <c r="AX651" s="11" t="s">
        <v>72</v>
      </c>
      <c r="AY651" s="228" t="s">
        <v>166</v>
      </c>
    </row>
    <row r="652" s="13" customFormat="1">
      <c r="B652" s="240"/>
      <c r="C652" s="241"/>
      <c r="D652" s="215" t="s">
        <v>177</v>
      </c>
      <c r="E652" s="242" t="s">
        <v>19</v>
      </c>
      <c r="F652" s="243" t="s">
        <v>888</v>
      </c>
      <c r="G652" s="241"/>
      <c r="H652" s="242" t="s">
        <v>19</v>
      </c>
      <c r="I652" s="244"/>
      <c r="J652" s="241"/>
      <c r="K652" s="241"/>
      <c r="L652" s="245"/>
      <c r="M652" s="246"/>
      <c r="N652" s="247"/>
      <c r="O652" s="247"/>
      <c r="P652" s="247"/>
      <c r="Q652" s="247"/>
      <c r="R652" s="247"/>
      <c r="S652" s="247"/>
      <c r="T652" s="248"/>
      <c r="AT652" s="249" t="s">
        <v>177</v>
      </c>
      <c r="AU652" s="249" t="s">
        <v>82</v>
      </c>
      <c r="AV652" s="13" t="s">
        <v>80</v>
      </c>
      <c r="AW652" s="13" t="s">
        <v>33</v>
      </c>
      <c r="AX652" s="13" t="s">
        <v>72</v>
      </c>
      <c r="AY652" s="249" t="s">
        <v>166</v>
      </c>
    </row>
    <row r="653" s="11" customFormat="1">
      <c r="B653" s="218"/>
      <c r="C653" s="219"/>
      <c r="D653" s="215" t="s">
        <v>177</v>
      </c>
      <c r="E653" s="220" t="s">
        <v>19</v>
      </c>
      <c r="F653" s="221" t="s">
        <v>80</v>
      </c>
      <c r="G653" s="219"/>
      <c r="H653" s="222">
        <v>1</v>
      </c>
      <c r="I653" s="223"/>
      <c r="J653" s="219"/>
      <c r="K653" s="219"/>
      <c r="L653" s="224"/>
      <c r="M653" s="225"/>
      <c r="N653" s="226"/>
      <c r="O653" s="226"/>
      <c r="P653" s="226"/>
      <c r="Q653" s="226"/>
      <c r="R653" s="226"/>
      <c r="S653" s="226"/>
      <c r="T653" s="227"/>
      <c r="AT653" s="228" t="s">
        <v>177</v>
      </c>
      <c r="AU653" s="228" t="s">
        <v>82</v>
      </c>
      <c r="AV653" s="11" t="s">
        <v>82</v>
      </c>
      <c r="AW653" s="11" t="s">
        <v>33</v>
      </c>
      <c r="AX653" s="11" t="s">
        <v>72</v>
      </c>
      <c r="AY653" s="228" t="s">
        <v>166</v>
      </c>
    </row>
    <row r="654" s="13" customFormat="1">
      <c r="B654" s="240"/>
      <c r="C654" s="241"/>
      <c r="D654" s="215" t="s">
        <v>177</v>
      </c>
      <c r="E654" s="242" t="s">
        <v>19</v>
      </c>
      <c r="F654" s="243" t="s">
        <v>889</v>
      </c>
      <c r="G654" s="241"/>
      <c r="H654" s="242" t="s">
        <v>19</v>
      </c>
      <c r="I654" s="244"/>
      <c r="J654" s="241"/>
      <c r="K654" s="241"/>
      <c r="L654" s="245"/>
      <c r="M654" s="246"/>
      <c r="N654" s="247"/>
      <c r="O654" s="247"/>
      <c r="P654" s="247"/>
      <c r="Q654" s="247"/>
      <c r="R654" s="247"/>
      <c r="S654" s="247"/>
      <c r="T654" s="248"/>
      <c r="AT654" s="249" t="s">
        <v>177</v>
      </c>
      <c r="AU654" s="249" t="s">
        <v>82</v>
      </c>
      <c r="AV654" s="13" t="s">
        <v>80</v>
      </c>
      <c r="AW654" s="13" t="s">
        <v>33</v>
      </c>
      <c r="AX654" s="13" t="s">
        <v>72</v>
      </c>
      <c r="AY654" s="249" t="s">
        <v>166</v>
      </c>
    </row>
    <row r="655" s="13" customFormat="1">
      <c r="B655" s="240"/>
      <c r="C655" s="241"/>
      <c r="D655" s="215" t="s">
        <v>177</v>
      </c>
      <c r="E655" s="242" t="s">
        <v>19</v>
      </c>
      <c r="F655" s="243" t="s">
        <v>254</v>
      </c>
      <c r="G655" s="241"/>
      <c r="H655" s="242" t="s">
        <v>19</v>
      </c>
      <c r="I655" s="244"/>
      <c r="J655" s="241"/>
      <c r="K655" s="241"/>
      <c r="L655" s="245"/>
      <c r="M655" s="246"/>
      <c r="N655" s="247"/>
      <c r="O655" s="247"/>
      <c r="P655" s="247"/>
      <c r="Q655" s="247"/>
      <c r="R655" s="247"/>
      <c r="S655" s="247"/>
      <c r="T655" s="248"/>
      <c r="AT655" s="249" t="s">
        <v>177</v>
      </c>
      <c r="AU655" s="249" t="s">
        <v>82</v>
      </c>
      <c r="AV655" s="13" t="s">
        <v>80</v>
      </c>
      <c r="AW655" s="13" t="s">
        <v>33</v>
      </c>
      <c r="AX655" s="13" t="s">
        <v>72</v>
      </c>
      <c r="AY655" s="249" t="s">
        <v>166</v>
      </c>
    </row>
    <row r="656" s="12" customFormat="1">
      <c r="B656" s="229"/>
      <c r="C656" s="230"/>
      <c r="D656" s="215" t="s">
        <v>177</v>
      </c>
      <c r="E656" s="231" t="s">
        <v>19</v>
      </c>
      <c r="F656" s="232" t="s">
        <v>179</v>
      </c>
      <c r="G656" s="230"/>
      <c r="H656" s="233">
        <v>4</v>
      </c>
      <c r="I656" s="234"/>
      <c r="J656" s="230"/>
      <c r="K656" s="230"/>
      <c r="L656" s="235"/>
      <c r="M656" s="236"/>
      <c r="N656" s="237"/>
      <c r="O656" s="237"/>
      <c r="P656" s="237"/>
      <c r="Q656" s="237"/>
      <c r="R656" s="237"/>
      <c r="S656" s="237"/>
      <c r="T656" s="238"/>
      <c r="AT656" s="239" t="s">
        <v>177</v>
      </c>
      <c r="AU656" s="239" t="s">
        <v>82</v>
      </c>
      <c r="AV656" s="12" t="s">
        <v>173</v>
      </c>
      <c r="AW656" s="12" t="s">
        <v>33</v>
      </c>
      <c r="AX656" s="12" t="s">
        <v>80</v>
      </c>
      <c r="AY656" s="239" t="s">
        <v>166</v>
      </c>
    </row>
    <row r="657" s="1" customFormat="1" ht="22.5" customHeight="1">
      <c r="B657" s="37"/>
      <c r="C657" s="203" t="s">
        <v>890</v>
      </c>
      <c r="D657" s="203" t="s">
        <v>168</v>
      </c>
      <c r="E657" s="204" t="s">
        <v>891</v>
      </c>
      <c r="F657" s="205" t="s">
        <v>892</v>
      </c>
      <c r="G657" s="206" t="s">
        <v>287</v>
      </c>
      <c r="H657" s="207">
        <v>2.52</v>
      </c>
      <c r="I657" s="208"/>
      <c r="J657" s="209">
        <f>ROUND(I657*H657,2)</f>
        <v>0</v>
      </c>
      <c r="K657" s="205" t="s">
        <v>172</v>
      </c>
      <c r="L657" s="42"/>
      <c r="M657" s="210" t="s">
        <v>19</v>
      </c>
      <c r="N657" s="211" t="s">
        <v>43</v>
      </c>
      <c r="O657" s="78"/>
      <c r="P657" s="212">
        <f>O657*H657</f>
        <v>0</v>
      </c>
      <c r="Q657" s="212">
        <v>0</v>
      </c>
      <c r="R657" s="212">
        <f>Q657*H657</f>
        <v>0</v>
      </c>
      <c r="S657" s="212">
        <v>0.17999999999999999</v>
      </c>
      <c r="T657" s="213">
        <f>S657*H657</f>
        <v>0.4536</v>
      </c>
      <c r="AR657" s="16" t="s">
        <v>173</v>
      </c>
      <c r="AT657" s="16" t="s">
        <v>168</v>
      </c>
      <c r="AU657" s="16" t="s">
        <v>82</v>
      </c>
      <c r="AY657" s="16" t="s">
        <v>166</v>
      </c>
      <c r="BE657" s="214">
        <f>IF(N657="základní",J657,0)</f>
        <v>0</v>
      </c>
      <c r="BF657" s="214">
        <f>IF(N657="snížená",J657,0)</f>
        <v>0</v>
      </c>
      <c r="BG657" s="214">
        <f>IF(N657="zákl. přenesená",J657,0)</f>
        <v>0</v>
      </c>
      <c r="BH657" s="214">
        <f>IF(N657="sníž. přenesená",J657,0)</f>
        <v>0</v>
      </c>
      <c r="BI657" s="214">
        <f>IF(N657="nulová",J657,0)</f>
        <v>0</v>
      </c>
      <c r="BJ657" s="16" t="s">
        <v>80</v>
      </c>
      <c r="BK657" s="214">
        <f>ROUND(I657*H657,2)</f>
        <v>0</v>
      </c>
      <c r="BL657" s="16" t="s">
        <v>173</v>
      </c>
      <c r="BM657" s="16" t="s">
        <v>893</v>
      </c>
    </row>
    <row r="658" s="11" customFormat="1">
      <c r="B658" s="218"/>
      <c r="C658" s="219"/>
      <c r="D658" s="215" t="s">
        <v>177</v>
      </c>
      <c r="E658" s="220" t="s">
        <v>19</v>
      </c>
      <c r="F658" s="221" t="s">
        <v>894</v>
      </c>
      <c r="G658" s="219"/>
      <c r="H658" s="222">
        <v>2.52</v>
      </c>
      <c r="I658" s="223"/>
      <c r="J658" s="219"/>
      <c r="K658" s="219"/>
      <c r="L658" s="224"/>
      <c r="M658" s="225"/>
      <c r="N658" s="226"/>
      <c r="O658" s="226"/>
      <c r="P658" s="226"/>
      <c r="Q658" s="226"/>
      <c r="R658" s="226"/>
      <c r="S658" s="226"/>
      <c r="T658" s="227"/>
      <c r="AT658" s="228" t="s">
        <v>177</v>
      </c>
      <c r="AU658" s="228" t="s">
        <v>82</v>
      </c>
      <c r="AV658" s="11" t="s">
        <v>82</v>
      </c>
      <c r="AW658" s="11" t="s">
        <v>33</v>
      </c>
      <c r="AX658" s="11" t="s">
        <v>72</v>
      </c>
      <c r="AY658" s="228" t="s">
        <v>166</v>
      </c>
    </row>
    <row r="659" s="12" customFormat="1">
      <c r="B659" s="229"/>
      <c r="C659" s="230"/>
      <c r="D659" s="215" t="s">
        <v>177</v>
      </c>
      <c r="E659" s="231" t="s">
        <v>19</v>
      </c>
      <c r="F659" s="232" t="s">
        <v>179</v>
      </c>
      <c r="G659" s="230"/>
      <c r="H659" s="233">
        <v>2.52</v>
      </c>
      <c r="I659" s="234"/>
      <c r="J659" s="230"/>
      <c r="K659" s="230"/>
      <c r="L659" s="235"/>
      <c r="M659" s="236"/>
      <c r="N659" s="237"/>
      <c r="O659" s="237"/>
      <c r="P659" s="237"/>
      <c r="Q659" s="237"/>
      <c r="R659" s="237"/>
      <c r="S659" s="237"/>
      <c r="T659" s="238"/>
      <c r="AT659" s="239" t="s">
        <v>177</v>
      </c>
      <c r="AU659" s="239" t="s">
        <v>82</v>
      </c>
      <c r="AV659" s="12" t="s">
        <v>173</v>
      </c>
      <c r="AW659" s="12" t="s">
        <v>33</v>
      </c>
      <c r="AX659" s="12" t="s">
        <v>80</v>
      </c>
      <c r="AY659" s="239" t="s">
        <v>166</v>
      </c>
    </row>
    <row r="660" s="1" customFormat="1" ht="22.5" customHeight="1">
      <c r="B660" s="37"/>
      <c r="C660" s="203" t="s">
        <v>895</v>
      </c>
      <c r="D660" s="203" t="s">
        <v>168</v>
      </c>
      <c r="E660" s="204" t="s">
        <v>891</v>
      </c>
      <c r="F660" s="205" t="s">
        <v>892</v>
      </c>
      <c r="G660" s="206" t="s">
        <v>287</v>
      </c>
      <c r="H660" s="207">
        <v>2.3100000000000001</v>
      </c>
      <c r="I660" s="208"/>
      <c r="J660" s="209">
        <f>ROUND(I660*H660,2)</f>
        <v>0</v>
      </c>
      <c r="K660" s="205" t="s">
        <v>172</v>
      </c>
      <c r="L660" s="42"/>
      <c r="M660" s="210" t="s">
        <v>19</v>
      </c>
      <c r="N660" s="211" t="s">
        <v>43</v>
      </c>
      <c r="O660" s="78"/>
      <c r="P660" s="212">
        <f>O660*H660</f>
        <v>0</v>
      </c>
      <c r="Q660" s="212">
        <v>0</v>
      </c>
      <c r="R660" s="212">
        <f>Q660*H660</f>
        <v>0</v>
      </c>
      <c r="S660" s="212">
        <v>0.17999999999999999</v>
      </c>
      <c r="T660" s="213">
        <f>S660*H660</f>
        <v>0.4158</v>
      </c>
      <c r="AR660" s="16" t="s">
        <v>173</v>
      </c>
      <c r="AT660" s="16" t="s">
        <v>168</v>
      </c>
      <c r="AU660" s="16" t="s">
        <v>82</v>
      </c>
      <c r="AY660" s="16" t="s">
        <v>166</v>
      </c>
      <c r="BE660" s="214">
        <f>IF(N660="základní",J660,0)</f>
        <v>0</v>
      </c>
      <c r="BF660" s="214">
        <f>IF(N660="snížená",J660,0)</f>
        <v>0</v>
      </c>
      <c r="BG660" s="214">
        <f>IF(N660="zákl. přenesená",J660,0)</f>
        <v>0</v>
      </c>
      <c r="BH660" s="214">
        <f>IF(N660="sníž. přenesená",J660,0)</f>
        <v>0</v>
      </c>
      <c r="BI660" s="214">
        <f>IF(N660="nulová",J660,0)</f>
        <v>0</v>
      </c>
      <c r="BJ660" s="16" t="s">
        <v>80</v>
      </c>
      <c r="BK660" s="214">
        <f>ROUND(I660*H660,2)</f>
        <v>0</v>
      </c>
      <c r="BL660" s="16" t="s">
        <v>173</v>
      </c>
      <c r="BM660" s="16" t="s">
        <v>896</v>
      </c>
    </row>
    <row r="661" s="13" customFormat="1">
      <c r="B661" s="240"/>
      <c r="C661" s="241"/>
      <c r="D661" s="215" t="s">
        <v>177</v>
      </c>
      <c r="E661" s="242" t="s">
        <v>19</v>
      </c>
      <c r="F661" s="243" t="s">
        <v>897</v>
      </c>
      <c r="G661" s="241"/>
      <c r="H661" s="242" t="s">
        <v>19</v>
      </c>
      <c r="I661" s="244"/>
      <c r="J661" s="241"/>
      <c r="K661" s="241"/>
      <c r="L661" s="245"/>
      <c r="M661" s="246"/>
      <c r="N661" s="247"/>
      <c r="O661" s="247"/>
      <c r="P661" s="247"/>
      <c r="Q661" s="247"/>
      <c r="R661" s="247"/>
      <c r="S661" s="247"/>
      <c r="T661" s="248"/>
      <c r="AT661" s="249" t="s">
        <v>177</v>
      </c>
      <c r="AU661" s="249" t="s">
        <v>82</v>
      </c>
      <c r="AV661" s="13" t="s">
        <v>80</v>
      </c>
      <c r="AW661" s="13" t="s">
        <v>33</v>
      </c>
      <c r="AX661" s="13" t="s">
        <v>72</v>
      </c>
      <c r="AY661" s="249" t="s">
        <v>166</v>
      </c>
    </row>
    <row r="662" s="11" customFormat="1">
      <c r="B662" s="218"/>
      <c r="C662" s="219"/>
      <c r="D662" s="215" t="s">
        <v>177</v>
      </c>
      <c r="E662" s="220" t="s">
        <v>19</v>
      </c>
      <c r="F662" s="221" t="s">
        <v>368</v>
      </c>
      <c r="G662" s="219"/>
      <c r="H662" s="222">
        <v>2.3100000000000001</v>
      </c>
      <c r="I662" s="223"/>
      <c r="J662" s="219"/>
      <c r="K662" s="219"/>
      <c r="L662" s="224"/>
      <c r="M662" s="225"/>
      <c r="N662" s="226"/>
      <c r="O662" s="226"/>
      <c r="P662" s="226"/>
      <c r="Q662" s="226"/>
      <c r="R662" s="226"/>
      <c r="S662" s="226"/>
      <c r="T662" s="227"/>
      <c r="AT662" s="228" t="s">
        <v>177</v>
      </c>
      <c r="AU662" s="228" t="s">
        <v>82</v>
      </c>
      <c r="AV662" s="11" t="s">
        <v>82</v>
      </c>
      <c r="AW662" s="11" t="s">
        <v>33</v>
      </c>
      <c r="AX662" s="11" t="s">
        <v>72</v>
      </c>
      <c r="AY662" s="228" t="s">
        <v>166</v>
      </c>
    </row>
    <row r="663" s="12" customFormat="1">
      <c r="B663" s="229"/>
      <c r="C663" s="230"/>
      <c r="D663" s="215" t="s">
        <v>177</v>
      </c>
      <c r="E663" s="231" t="s">
        <v>19</v>
      </c>
      <c r="F663" s="232" t="s">
        <v>179</v>
      </c>
      <c r="G663" s="230"/>
      <c r="H663" s="233">
        <v>2.3100000000000001</v>
      </c>
      <c r="I663" s="234"/>
      <c r="J663" s="230"/>
      <c r="K663" s="230"/>
      <c r="L663" s="235"/>
      <c r="M663" s="236"/>
      <c r="N663" s="237"/>
      <c r="O663" s="237"/>
      <c r="P663" s="237"/>
      <c r="Q663" s="237"/>
      <c r="R663" s="237"/>
      <c r="S663" s="237"/>
      <c r="T663" s="238"/>
      <c r="AT663" s="239" t="s">
        <v>177</v>
      </c>
      <c r="AU663" s="239" t="s">
        <v>82</v>
      </c>
      <c r="AV663" s="12" t="s">
        <v>173</v>
      </c>
      <c r="AW663" s="12" t="s">
        <v>33</v>
      </c>
      <c r="AX663" s="12" t="s">
        <v>80</v>
      </c>
      <c r="AY663" s="239" t="s">
        <v>166</v>
      </c>
    </row>
    <row r="664" s="1" customFormat="1" ht="22.5" customHeight="1">
      <c r="B664" s="37"/>
      <c r="C664" s="203" t="s">
        <v>898</v>
      </c>
      <c r="D664" s="203" t="s">
        <v>168</v>
      </c>
      <c r="E664" s="204" t="s">
        <v>899</v>
      </c>
      <c r="F664" s="205" t="s">
        <v>900</v>
      </c>
      <c r="G664" s="206" t="s">
        <v>287</v>
      </c>
      <c r="H664" s="207">
        <v>15.4</v>
      </c>
      <c r="I664" s="208"/>
      <c r="J664" s="209">
        <f>ROUND(I664*H664,2)</f>
        <v>0</v>
      </c>
      <c r="K664" s="205" t="s">
        <v>172</v>
      </c>
      <c r="L664" s="42"/>
      <c r="M664" s="210" t="s">
        <v>19</v>
      </c>
      <c r="N664" s="211" t="s">
        <v>43</v>
      </c>
      <c r="O664" s="78"/>
      <c r="P664" s="212">
        <f>O664*H664</f>
        <v>0</v>
      </c>
      <c r="Q664" s="212">
        <v>0</v>
      </c>
      <c r="R664" s="212">
        <f>Q664*H664</f>
        <v>0</v>
      </c>
      <c r="S664" s="212">
        <v>0.27000000000000002</v>
      </c>
      <c r="T664" s="213">
        <f>S664*H664</f>
        <v>4.1580000000000004</v>
      </c>
      <c r="AR664" s="16" t="s">
        <v>173</v>
      </c>
      <c r="AT664" s="16" t="s">
        <v>168</v>
      </c>
      <c r="AU664" s="16" t="s">
        <v>82</v>
      </c>
      <c r="AY664" s="16" t="s">
        <v>166</v>
      </c>
      <c r="BE664" s="214">
        <f>IF(N664="základní",J664,0)</f>
        <v>0</v>
      </c>
      <c r="BF664" s="214">
        <f>IF(N664="snížená",J664,0)</f>
        <v>0</v>
      </c>
      <c r="BG664" s="214">
        <f>IF(N664="zákl. přenesená",J664,0)</f>
        <v>0</v>
      </c>
      <c r="BH664" s="214">
        <f>IF(N664="sníž. přenesená",J664,0)</f>
        <v>0</v>
      </c>
      <c r="BI664" s="214">
        <f>IF(N664="nulová",J664,0)</f>
        <v>0</v>
      </c>
      <c r="BJ664" s="16" t="s">
        <v>80</v>
      </c>
      <c r="BK664" s="214">
        <f>ROUND(I664*H664,2)</f>
        <v>0</v>
      </c>
      <c r="BL664" s="16" t="s">
        <v>173</v>
      </c>
      <c r="BM664" s="16" t="s">
        <v>901</v>
      </c>
    </row>
    <row r="665" s="11" customFormat="1">
      <c r="B665" s="218"/>
      <c r="C665" s="219"/>
      <c r="D665" s="215" t="s">
        <v>177</v>
      </c>
      <c r="E665" s="220" t="s">
        <v>19</v>
      </c>
      <c r="F665" s="221" t="s">
        <v>902</v>
      </c>
      <c r="G665" s="219"/>
      <c r="H665" s="222">
        <v>7.5599999999999996</v>
      </c>
      <c r="I665" s="223"/>
      <c r="J665" s="219"/>
      <c r="K665" s="219"/>
      <c r="L665" s="224"/>
      <c r="M665" s="225"/>
      <c r="N665" s="226"/>
      <c r="O665" s="226"/>
      <c r="P665" s="226"/>
      <c r="Q665" s="226"/>
      <c r="R665" s="226"/>
      <c r="S665" s="226"/>
      <c r="T665" s="227"/>
      <c r="AT665" s="228" t="s">
        <v>177</v>
      </c>
      <c r="AU665" s="228" t="s">
        <v>82</v>
      </c>
      <c r="AV665" s="11" t="s">
        <v>82</v>
      </c>
      <c r="AW665" s="11" t="s">
        <v>33</v>
      </c>
      <c r="AX665" s="11" t="s">
        <v>72</v>
      </c>
      <c r="AY665" s="228" t="s">
        <v>166</v>
      </c>
    </row>
    <row r="666" s="11" customFormat="1">
      <c r="B666" s="218"/>
      <c r="C666" s="219"/>
      <c r="D666" s="215" t="s">
        <v>177</v>
      </c>
      <c r="E666" s="220" t="s">
        <v>19</v>
      </c>
      <c r="F666" s="221" t="s">
        <v>374</v>
      </c>
      <c r="G666" s="219"/>
      <c r="H666" s="222">
        <v>1.6799999999999999</v>
      </c>
      <c r="I666" s="223"/>
      <c r="J666" s="219"/>
      <c r="K666" s="219"/>
      <c r="L666" s="224"/>
      <c r="M666" s="225"/>
      <c r="N666" s="226"/>
      <c r="O666" s="226"/>
      <c r="P666" s="226"/>
      <c r="Q666" s="226"/>
      <c r="R666" s="226"/>
      <c r="S666" s="226"/>
      <c r="T666" s="227"/>
      <c r="AT666" s="228" t="s">
        <v>177</v>
      </c>
      <c r="AU666" s="228" t="s">
        <v>82</v>
      </c>
      <c r="AV666" s="11" t="s">
        <v>82</v>
      </c>
      <c r="AW666" s="11" t="s">
        <v>33</v>
      </c>
      <c r="AX666" s="11" t="s">
        <v>72</v>
      </c>
      <c r="AY666" s="228" t="s">
        <v>166</v>
      </c>
    </row>
    <row r="667" s="11" customFormat="1">
      <c r="B667" s="218"/>
      <c r="C667" s="219"/>
      <c r="D667" s="215" t="s">
        <v>177</v>
      </c>
      <c r="E667" s="220" t="s">
        <v>19</v>
      </c>
      <c r="F667" s="221" t="s">
        <v>903</v>
      </c>
      <c r="G667" s="219"/>
      <c r="H667" s="222">
        <v>5.04</v>
      </c>
      <c r="I667" s="223"/>
      <c r="J667" s="219"/>
      <c r="K667" s="219"/>
      <c r="L667" s="224"/>
      <c r="M667" s="225"/>
      <c r="N667" s="226"/>
      <c r="O667" s="226"/>
      <c r="P667" s="226"/>
      <c r="Q667" s="226"/>
      <c r="R667" s="226"/>
      <c r="S667" s="226"/>
      <c r="T667" s="227"/>
      <c r="AT667" s="228" t="s">
        <v>177</v>
      </c>
      <c r="AU667" s="228" t="s">
        <v>82</v>
      </c>
      <c r="AV667" s="11" t="s">
        <v>82</v>
      </c>
      <c r="AW667" s="11" t="s">
        <v>33</v>
      </c>
      <c r="AX667" s="11" t="s">
        <v>72</v>
      </c>
      <c r="AY667" s="228" t="s">
        <v>166</v>
      </c>
    </row>
    <row r="668" s="11" customFormat="1">
      <c r="B668" s="218"/>
      <c r="C668" s="219"/>
      <c r="D668" s="215" t="s">
        <v>177</v>
      </c>
      <c r="E668" s="220" t="s">
        <v>19</v>
      </c>
      <c r="F668" s="221" t="s">
        <v>904</v>
      </c>
      <c r="G668" s="219"/>
      <c r="H668" s="222">
        <v>1.1200000000000001</v>
      </c>
      <c r="I668" s="223"/>
      <c r="J668" s="219"/>
      <c r="K668" s="219"/>
      <c r="L668" s="224"/>
      <c r="M668" s="225"/>
      <c r="N668" s="226"/>
      <c r="O668" s="226"/>
      <c r="P668" s="226"/>
      <c r="Q668" s="226"/>
      <c r="R668" s="226"/>
      <c r="S668" s="226"/>
      <c r="T668" s="227"/>
      <c r="AT668" s="228" t="s">
        <v>177</v>
      </c>
      <c r="AU668" s="228" t="s">
        <v>82</v>
      </c>
      <c r="AV668" s="11" t="s">
        <v>82</v>
      </c>
      <c r="AW668" s="11" t="s">
        <v>33</v>
      </c>
      <c r="AX668" s="11" t="s">
        <v>72</v>
      </c>
      <c r="AY668" s="228" t="s">
        <v>166</v>
      </c>
    </row>
    <row r="669" s="12" customFormat="1">
      <c r="B669" s="229"/>
      <c r="C669" s="230"/>
      <c r="D669" s="215" t="s">
        <v>177</v>
      </c>
      <c r="E669" s="231" t="s">
        <v>19</v>
      </c>
      <c r="F669" s="232" t="s">
        <v>179</v>
      </c>
      <c r="G669" s="230"/>
      <c r="H669" s="233">
        <v>15.400000000000002</v>
      </c>
      <c r="I669" s="234"/>
      <c r="J669" s="230"/>
      <c r="K669" s="230"/>
      <c r="L669" s="235"/>
      <c r="M669" s="236"/>
      <c r="N669" s="237"/>
      <c r="O669" s="237"/>
      <c r="P669" s="237"/>
      <c r="Q669" s="237"/>
      <c r="R669" s="237"/>
      <c r="S669" s="237"/>
      <c r="T669" s="238"/>
      <c r="AT669" s="239" t="s">
        <v>177</v>
      </c>
      <c r="AU669" s="239" t="s">
        <v>82</v>
      </c>
      <c r="AV669" s="12" t="s">
        <v>173</v>
      </c>
      <c r="AW669" s="12" t="s">
        <v>33</v>
      </c>
      <c r="AX669" s="12" t="s">
        <v>80</v>
      </c>
      <c r="AY669" s="239" t="s">
        <v>166</v>
      </c>
    </row>
    <row r="670" s="1" customFormat="1" ht="22.5" customHeight="1">
      <c r="B670" s="37"/>
      <c r="C670" s="203" t="s">
        <v>905</v>
      </c>
      <c r="D670" s="203" t="s">
        <v>168</v>
      </c>
      <c r="E670" s="204" t="s">
        <v>899</v>
      </c>
      <c r="F670" s="205" t="s">
        <v>900</v>
      </c>
      <c r="G670" s="206" t="s">
        <v>287</v>
      </c>
      <c r="H670" s="207">
        <v>11.550000000000001</v>
      </c>
      <c r="I670" s="208"/>
      <c r="J670" s="209">
        <f>ROUND(I670*H670,2)</f>
        <v>0</v>
      </c>
      <c r="K670" s="205" t="s">
        <v>172</v>
      </c>
      <c r="L670" s="42"/>
      <c r="M670" s="210" t="s">
        <v>19</v>
      </c>
      <c r="N670" s="211" t="s">
        <v>43</v>
      </c>
      <c r="O670" s="78"/>
      <c r="P670" s="212">
        <f>O670*H670</f>
        <v>0</v>
      </c>
      <c r="Q670" s="212">
        <v>0</v>
      </c>
      <c r="R670" s="212">
        <f>Q670*H670</f>
        <v>0</v>
      </c>
      <c r="S670" s="212">
        <v>0.27000000000000002</v>
      </c>
      <c r="T670" s="213">
        <f>S670*H670</f>
        <v>3.1185000000000005</v>
      </c>
      <c r="AR670" s="16" t="s">
        <v>173</v>
      </c>
      <c r="AT670" s="16" t="s">
        <v>168</v>
      </c>
      <c r="AU670" s="16" t="s">
        <v>82</v>
      </c>
      <c r="AY670" s="16" t="s">
        <v>166</v>
      </c>
      <c r="BE670" s="214">
        <f>IF(N670="základní",J670,0)</f>
        <v>0</v>
      </c>
      <c r="BF670" s="214">
        <f>IF(N670="snížená",J670,0)</f>
        <v>0</v>
      </c>
      <c r="BG670" s="214">
        <f>IF(N670="zákl. přenesená",J670,0)</f>
        <v>0</v>
      </c>
      <c r="BH670" s="214">
        <f>IF(N670="sníž. přenesená",J670,0)</f>
        <v>0</v>
      </c>
      <c r="BI670" s="214">
        <f>IF(N670="nulová",J670,0)</f>
        <v>0</v>
      </c>
      <c r="BJ670" s="16" t="s">
        <v>80</v>
      </c>
      <c r="BK670" s="214">
        <f>ROUND(I670*H670,2)</f>
        <v>0</v>
      </c>
      <c r="BL670" s="16" t="s">
        <v>173</v>
      </c>
      <c r="BM670" s="16" t="s">
        <v>906</v>
      </c>
    </row>
    <row r="671" s="13" customFormat="1">
      <c r="B671" s="240"/>
      <c r="C671" s="241"/>
      <c r="D671" s="215" t="s">
        <v>177</v>
      </c>
      <c r="E671" s="242" t="s">
        <v>19</v>
      </c>
      <c r="F671" s="243" t="s">
        <v>897</v>
      </c>
      <c r="G671" s="241"/>
      <c r="H671" s="242" t="s">
        <v>19</v>
      </c>
      <c r="I671" s="244"/>
      <c r="J671" s="241"/>
      <c r="K671" s="241"/>
      <c r="L671" s="245"/>
      <c r="M671" s="246"/>
      <c r="N671" s="247"/>
      <c r="O671" s="247"/>
      <c r="P671" s="247"/>
      <c r="Q671" s="247"/>
      <c r="R671" s="247"/>
      <c r="S671" s="247"/>
      <c r="T671" s="248"/>
      <c r="AT671" s="249" t="s">
        <v>177</v>
      </c>
      <c r="AU671" s="249" t="s">
        <v>82</v>
      </c>
      <c r="AV671" s="13" t="s">
        <v>80</v>
      </c>
      <c r="AW671" s="13" t="s">
        <v>33</v>
      </c>
      <c r="AX671" s="13" t="s">
        <v>72</v>
      </c>
      <c r="AY671" s="249" t="s">
        <v>166</v>
      </c>
    </row>
    <row r="672" s="11" customFormat="1">
      <c r="B672" s="218"/>
      <c r="C672" s="219"/>
      <c r="D672" s="215" t="s">
        <v>177</v>
      </c>
      <c r="E672" s="220" t="s">
        <v>19</v>
      </c>
      <c r="F672" s="221" t="s">
        <v>907</v>
      </c>
      <c r="G672" s="219"/>
      <c r="H672" s="222">
        <v>9.2400000000000002</v>
      </c>
      <c r="I672" s="223"/>
      <c r="J672" s="219"/>
      <c r="K672" s="219"/>
      <c r="L672" s="224"/>
      <c r="M672" s="225"/>
      <c r="N672" s="226"/>
      <c r="O672" s="226"/>
      <c r="P672" s="226"/>
      <c r="Q672" s="226"/>
      <c r="R672" s="226"/>
      <c r="S672" s="226"/>
      <c r="T672" s="227"/>
      <c r="AT672" s="228" t="s">
        <v>177</v>
      </c>
      <c r="AU672" s="228" t="s">
        <v>82</v>
      </c>
      <c r="AV672" s="11" t="s">
        <v>82</v>
      </c>
      <c r="AW672" s="11" t="s">
        <v>33</v>
      </c>
      <c r="AX672" s="11" t="s">
        <v>72</v>
      </c>
      <c r="AY672" s="228" t="s">
        <v>166</v>
      </c>
    </row>
    <row r="673" s="11" customFormat="1">
      <c r="B673" s="218"/>
      <c r="C673" s="219"/>
      <c r="D673" s="215" t="s">
        <v>177</v>
      </c>
      <c r="E673" s="220" t="s">
        <v>19</v>
      </c>
      <c r="F673" s="221" t="s">
        <v>368</v>
      </c>
      <c r="G673" s="219"/>
      <c r="H673" s="222">
        <v>2.3100000000000001</v>
      </c>
      <c r="I673" s="223"/>
      <c r="J673" s="219"/>
      <c r="K673" s="219"/>
      <c r="L673" s="224"/>
      <c r="M673" s="225"/>
      <c r="N673" s="226"/>
      <c r="O673" s="226"/>
      <c r="P673" s="226"/>
      <c r="Q673" s="226"/>
      <c r="R673" s="226"/>
      <c r="S673" s="226"/>
      <c r="T673" s="227"/>
      <c r="AT673" s="228" t="s">
        <v>177</v>
      </c>
      <c r="AU673" s="228" t="s">
        <v>82</v>
      </c>
      <c r="AV673" s="11" t="s">
        <v>82</v>
      </c>
      <c r="AW673" s="11" t="s">
        <v>33</v>
      </c>
      <c r="AX673" s="11" t="s">
        <v>72</v>
      </c>
      <c r="AY673" s="228" t="s">
        <v>166</v>
      </c>
    </row>
    <row r="674" s="12" customFormat="1">
      <c r="B674" s="229"/>
      <c r="C674" s="230"/>
      <c r="D674" s="215" t="s">
        <v>177</v>
      </c>
      <c r="E674" s="231" t="s">
        <v>19</v>
      </c>
      <c r="F674" s="232" t="s">
        <v>179</v>
      </c>
      <c r="G674" s="230"/>
      <c r="H674" s="233">
        <v>11.550000000000001</v>
      </c>
      <c r="I674" s="234"/>
      <c r="J674" s="230"/>
      <c r="K674" s="230"/>
      <c r="L674" s="235"/>
      <c r="M674" s="236"/>
      <c r="N674" s="237"/>
      <c r="O674" s="237"/>
      <c r="P674" s="237"/>
      <c r="Q674" s="237"/>
      <c r="R674" s="237"/>
      <c r="S674" s="237"/>
      <c r="T674" s="238"/>
      <c r="AT674" s="239" t="s">
        <v>177</v>
      </c>
      <c r="AU674" s="239" t="s">
        <v>82</v>
      </c>
      <c r="AV674" s="12" t="s">
        <v>173</v>
      </c>
      <c r="AW674" s="12" t="s">
        <v>33</v>
      </c>
      <c r="AX674" s="12" t="s">
        <v>80</v>
      </c>
      <c r="AY674" s="239" t="s">
        <v>166</v>
      </c>
    </row>
    <row r="675" s="1" customFormat="1" ht="22.5" customHeight="1">
      <c r="B675" s="37"/>
      <c r="C675" s="203" t="s">
        <v>908</v>
      </c>
      <c r="D675" s="203" t="s">
        <v>168</v>
      </c>
      <c r="E675" s="204" t="s">
        <v>909</v>
      </c>
      <c r="F675" s="205" t="s">
        <v>910</v>
      </c>
      <c r="G675" s="206" t="s">
        <v>171</v>
      </c>
      <c r="H675" s="207">
        <v>6.5730000000000004</v>
      </c>
      <c r="I675" s="208"/>
      <c r="J675" s="209">
        <f>ROUND(I675*H675,2)</f>
        <v>0</v>
      </c>
      <c r="K675" s="205" t="s">
        <v>172</v>
      </c>
      <c r="L675" s="42"/>
      <c r="M675" s="210" t="s">
        <v>19</v>
      </c>
      <c r="N675" s="211" t="s">
        <v>43</v>
      </c>
      <c r="O675" s="78"/>
      <c r="P675" s="212">
        <f>O675*H675</f>
        <v>0</v>
      </c>
      <c r="Q675" s="212">
        <v>0</v>
      </c>
      <c r="R675" s="212">
        <f>Q675*H675</f>
        <v>0</v>
      </c>
      <c r="S675" s="212">
        <v>1.8</v>
      </c>
      <c r="T675" s="213">
        <f>S675*H675</f>
        <v>11.8314</v>
      </c>
      <c r="AR675" s="16" t="s">
        <v>173</v>
      </c>
      <c r="AT675" s="16" t="s">
        <v>168</v>
      </c>
      <c r="AU675" s="16" t="s">
        <v>82</v>
      </c>
      <c r="AY675" s="16" t="s">
        <v>166</v>
      </c>
      <c r="BE675" s="214">
        <f>IF(N675="základní",J675,0)</f>
        <v>0</v>
      </c>
      <c r="BF675" s="214">
        <f>IF(N675="snížená",J675,0)</f>
        <v>0</v>
      </c>
      <c r="BG675" s="214">
        <f>IF(N675="zákl. přenesená",J675,0)</f>
        <v>0</v>
      </c>
      <c r="BH675" s="214">
        <f>IF(N675="sníž. přenesená",J675,0)</f>
        <v>0</v>
      </c>
      <c r="BI675" s="214">
        <f>IF(N675="nulová",J675,0)</f>
        <v>0</v>
      </c>
      <c r="BJ675" s="16" t="s">
        <v>80</v>
      </c>
      <c r="BK675" s="214">
        <f>ROUND(I675*H675,2)</f>
        <v>0</v>
      </c>
      <c r="BL675" s="16" t="s">
        <v>173</v>
      </c>
      <c r="BM675" s="16" t="s">
        <v>911</v>
      </c>
    </row>
    <row r="676" s="11" customFormat="1">
      <c r="B676" s="218"/>
      <c r="C676" s="219"/>
      <c r="D676" s="215" t="s">
        <v>177</v>
      </c>
      <c r="E676" s="220" t="s">
        <v>19</v>
      </c>
      <c r="F676" s="221" t="s">
        <v>275</v>
      </c>
      <c r="G676" s="219"/>
      <c r="H676" s="222">
        <v>1.155</v>
      </c>
      <c r="I676" s="223"/>
      <c r="J676" s="219"/>
      <c r="K676" s="219"/>
      <c r="L676" s="224"/>
      <c r="M676" s="225"/>
      <c r="N676" s="226"/>
      <c r="O676" s="226"/>
      <c r="P676" s="226"/>
      <c r="Q676" s="226"/>
      <c r="R676" s="226"/>
      <c r="S676" s="226"/>
      <c r="T676" s="227"/>
      <c r="AT676" s="228" t="s">
        <v>177</v>
      </c>
      <c r="AU676" s="228" t="s">
        <v>82</v>
      </c>
      <c r="AV676" s="11" t="s">
        <v>82</v>
      </c>
      <c r="AW676" s="11" t="s">
        <v>33</v>
      </c>
      <c r="AX676" s="11" t="s">
        <v>72</v>
      </c>
      <c r="AY676" s="228" t="s">
        <v>166</v>
      </c>
    </row>
    <row r="677" s="11" customFormat="1">
      <c r="B677" s="218"/>
      <c r="C677" s="219"/>
      <c r="D677" s="215" t="s">
        <v>177</v>
      </c>
      <c r="E677" s="220" t="s">
        <v>19</v>
      </c>
      <c r="F677" s="221" t="s">
        <v>912</v>
      </c>
      <c r="G677" s="219"/>
      <c r="H677" s="222">
        <v>1.365</v>
      </c>
      <c r="I677" s="223"/>
      <c r="J677" s="219"/>
      <c r="K677" s="219"/>
      <c r="L677" s="224"/>
      <c r="M677" s="225"/>
      <c r="N677" s="226"/>
      <c r="O677" s="226"/>
      <c r="P677" s="226"/>
      <c r="Q677" s="226"/>
      <c r="R677" s="226"/>
      <c r="S677" s="226"/>
      <c r="T677" s="227"/>
      <c r="AT677" s="228" t="s">
        <v>177</v>
      </c>
      <c r="AU677" s="228" t="s">
        <v>82</v>
      </c>
      <c r="AV677" s="11" t="s">
        <v>82</v>
      </c>
      <c r="AW677" s="11" t="s">
        <v>33</v>
      </c>
      <c r="AX677" s="11" t="s">
        <v>72</v>
      </c>
      <c r="AY677" s="228" t="s">
        <v>166</v>
      </c>
    </row>
    <row r="678" s="11" customFormat="1">
      <c r="B678" s="218"/>
      <c r="C678" s="219"/>
      <c r="D678" s="215" t="s">
        <v>177</v>
      </c>
      <c r="E678" s="220" t="s">
        <v>19</v>
      </c>
      <c r="F678" s="221" t="s">
        <v>275</v>
      </c>
      <c r="G678" s="219"/>
      <c r="H678" s="222">
        <v>1.155</v>
      </c>
      <c r="I678" s="223"/>
      <c r="J678" s="219"/>
      <c r="K678" s="219"/>
      <c r="L678" s="224"/>
      <c r="M678" s="225"/>
      <c r="N678" s="226"/>
      <c r="O678" s="226"/>
      <c r="P678" s="226"/>
      <c r="Q678" s="226"/>
      <c r="R678" s="226"/>
      <c r="S678" s="226"/>
      <c r="T678" s="227"/>
      <c r="AT678" s="228" t="s">
        <v>177</v>
      </c>
      <c r="AU678" s="228" t="s">
        <v>82</v>
      </c>
      <c r="AV678" s="11" t="s">
        <v>82</v>
      </c>
      <c r="AW678" s="11" t="s">
        <v>33</v>
      </c>
      <c r="AX678" s="11" t="s">
        <v>72</v>
      </c>
      <c r="AY678" s="228" t="s">
        <v>166</v>
      </c>
    </row>
    <row r="679" s="11" customFormat="1">
      <c r="B679" s="218"/>
      <c r="C679" s="219"/>
      <c r="D679" s="215" t="s">
        <v>177</v>
      </c>
      <c r="E679" s="220" t="s">
        <v>19</v>
      </c>
      <c r="F679" s="221" t="s">
        <v>281</v>
      </c>
      <c r="G679" s="219"/>
      <c r="H679" s="222">
        <v>1.26</v>
      </c>
      <c r="I679" s="223"/>
      <c r="J679" s="219"/>
      <c r="K679" s="219"/>
      <c r="L679" s="224"/>
      <c r="M679" s="225"/>
      <c r="N679" s="226"/>
      <c r="O679" s="226"/>
      <c r="P679" s="226"/>
      <c r="Q679" s="226"/>
      <c r="R679" s="226"/>
      <c r="S679" s="226"/>
      <c r="T679" s="227"/>
      <c r="AT679" s="228" t="s">
        <v>177</v>
      </c>
      <c r="AU679" s="228" t="s">
        <v>82</v>
      </c>
      <c r="AV679" s="11" t="s">
        <v>82</v>
      </c>
      <c r="AW679" s="11" t="s">
        <v>33</v>
      </c>
      <c r="AX679" s="11" t="s">
        <v>72</v>
      </c>
      <c r="AY679" s="228" t="s">
        <v>166</v>
      </c>
    </row>
    <row r="680" s="11" customFormat="1">
      <c r="B680" s="218"/>
      <c r="C680" s="219"/>
      <c r="D680" s="215" t="s">
        <v>177</v>
      </c>
      <c r="E680" s="220" t="s">
        <v>19</v>
      </c>
      <c r="F680" s="221" t="s">
        <v>913</v>
      </c>
      <c r="G680" s="219"/>
      <c r="H680" s="222">
        <v>1.6379999999999999</v>
      </c>
      <c r="I680" s="223"/>
      <c r="J680" s="219"/>
      <c r="K680" s="219"/>
      <c r="L680" s="224"/>
      <c r="M680" s="225"/>
      <c r="N680" s="226"/>
      <c r="O680" s="226"/>
      <c r="P680" s="226"/>
      <c r="Q680" s="226"/>
      <c r="R680" s="226"/>
      <c r="S680" s="226"/>
      <c r="T680" s="227"/>
      <c r="AT680" s="228" t="s">
        <v>177</v>
      </c>
      <c r="AU680" s="228" t="s">
        <v>82</v>
      </c>
      <c r="AV680" s="11" t="s">
        <v>82</v>
      </c>
      <c r="AW680" s="11" t="s">
        <v>33</v>
      </c>
      <c r="AX680" s="11" t="s">
        <v>72</v>
      </c>
      <c r="AY680" s="228" t="s">
        <v>166</v>
      </c>
    </row>
    <row r="681" s="12" customFormat="1">
      <c r="B681" s="229"/>
      <c r="C681" s="230"/>
      <c r="D681" s="215" t="s">
        <v>177</v>
      </c>
      <c r="E681" s="231" t="s">
        <v>19</v>
      </c>
      <c r="F681" s="232" t="s">
        <v>179</v>
      </c>
      <c r="G681" s="230"/>
      <c r="H681" s="233">
        <v>6.5729999999999995</v>
      </c>
      <c r="I681" s="234"/>
      <c r="J681" s="230"/>
      <c r="K681" s="230"/>
      <c r="L681" s="235"/>
      <c r="M681" s="236"/>
      <c r="N681" s="237"/>
      <c r="O681" s="237"/>
      <c r="P681" s="237"/>
      <c r="Q681" s="237"/>
      <c r="R681" s="237"/>
      <c r="S681" s="237"/>
      <c r="T681" s="238"/>
      <c r="AT681" s="239" t="s">
        <v>177</v>
      </c>
      <c r="AU681" s="239" t="s">
        <v>82</v>
      </c>
      <c r="AV681" s="12" t="s">
        <v>173</v>
      </c>
      <c r="AW681" s="12" t="s">
        <v>33</v>
      </c>
      <c r="AX681" s="12" t="s">
        <v>80</v>
      </c>
      <c r="AY681" s="239" t="s">
        <v>166</v>
      </c>
    </row>
    <row r="682" s="1" customFormat="1" ht="22.5" customHeight="1">
      <c r="B682" s="37"/>
      <c r="C682" s="203" t="s">
        <v>914</v>
      </c>
      <c r="D682" s="203" t="s">
        <v>168</v>
      </c>
      <c r="E682" s="204" t="s">
        <v>915</v>
      </c>
      <c r="F682" s="205" t="s">
        <v>916</v>
      </c>
      <c r="G682" s="206" t="s">
        <v>171</v>
      </c>
      <c r="H682" s="207">
        <v>0.35999999999999999</v>
      </c>
      <c r="I682" s="208"/>
      <c r="J682" s="209">
        <f>ROUND(I682*H682,2)</f>
        <v>0</v>
      </c>
      <c r="K682" s="205" t="s">
        <v>172</v>
      </c>
      <c r="L682" s="42"/>
      <c r="M682" s="210" t="s">
        <v>19</v>
      </c>
      <c r="N682" s="211" t="s">
        <v>43</v>
      </c>
      <c r="O682" s="78"/>
      <c r="P682" s="212">
        <f>O682*H682</f>
        <v>0</v>
      </c>
      <c r="Q682" s="212">
        <v>0</v>
      </c>
      <c r="R682" s="212">
        <f>Q682*H682</f>
        <v>0</v>
      </c>
      <c r="S682" s="212">
        <v>2.3999999999999999</v>
      </c>
      <c r="T682" s="213">
        <f>S682*H682</f>
        <v>0.86399999999999999</v>
      </c>
      <c r="AR682" s="16" t="s">
        <v>173</v>
      </c>
      <c r="AT682" s="16" t="s">
        <v>168</v>
      </c>
      <c r="AU682" s="16" t="s">
        <v>82</v>
      </c>
      <c r="AY682" s="16" t="s">
        <v>166</v>
      </c>
      <c r="BE682" s="214">
        <f>IF(N682="základní",J682,0)</f>
        <v>0</v>
      </c>
      <c r="BF682" s="214">
        <f>IF(N682="snížená",J682,0)</f>
        <v>0</v>
      </c>
      <c r="BG682" s="214">
        <f>IF(N682="zákl. přenesená",J682,0)</f>
        <v>0</v>
      </c>
      <c r="BH682" s="214">
        <f>IF(N682="sníž. přenesená",J682,0)</f>
        <v>0</v>
      </c>
      <c r="BI682" s="214">
        <f>IF(N682="nulová",J682,0)</f>
        <v>0</v>
      </c>
      <c r="BJ682" s="16" t="s">
        <v>80</v>
      </c>
      <c r="BK682" s="214">
        <f>ROUND(I682*H682,2)</f>
        <v>0</v>
      </c>
      <c r="BL682" s="16" t="s">
        <v>173</v>
      </c>
      <c r="BM682" s="16" t="s">
        <v>917</v>
      </c>
    </row>
    <row r="683" s="11" customFormat="1">
      <c r="B683" s="218"/>
      <c r="C683" s="219"/>
      <c r="D683" s="215" t="s">
        <v>177</v>
      </c>
      <c r="E683" s="220" t="s">
        <v>19</v>
      </c>
      <c r="F683" s="221" t="s">
        <v>918</v>
      </c>
      <c r="G683" s="219"/>
      <c r="H683" s="222">
        <v>0.35999999999999999</v>
      </c>
      <c r="I683" s="223"/>
      <c r="J683" s="219"/>
      <c r="K683" s="219"/>
      <c r="L683" s="224"/>
      <c r="M683" s="225"/>
      <c r="N683" s="226"/>
      <c r="O683" s="226"/>
      <c r="P683" s="226"/>
      <c r="Q683" s="226"/>
      <c r="R683" s="226"/>
      <c r="S683" s="226"/>
      <c r="T683" s="227"/>
      <c r="AT683" s="228" t="s">
        <v>177</v>
      </c>
      <c r="AU683" s="228" t="s">
        <v>82</v>
      </c>
      <c r="AV683" s="11" t="s">
        <v>82</v>
      </c>
      <c r="AW683" s="11" t="s">
        <v>33</v>
      </c>
      <c r="AX683" s="11" t="s">
        <v>72</v>
      </c>
      <c r="AY683" s="228" t="s">
        <v>166</v>
      </c>
    </row>
    <row r="684" s="13" customFormat="1">
      <c r="B684" s="240"/>
      <c r="C684" s="241"/>
      <c r="D684" s="215" t="s">
        <v>177</v>
      </c>
      <c r="E684" s="242" t="s">
        <v>19</v>
      </c>
      <c r="F684" s="243" t="s">
        <v>254</v>
      </c>
      <c r="G684" s="241"/>
      <c r="H684" s="242" t="s">
        <v>19</v>
      </c>
      <c r="I684" s="244"/>
      <c r="J684" s="241"/>
      <c r="K684" s="241"/>
      <c r="L684" s="245"/>
      <c r="M684" s="246"/>
      <c r="N684" s="247"/>
      <c r="O684" s="247"/>
      <c r="P684" s="247"/>
      <c r="Q684" s="247"/>
      <c r="R684" s="247"/>
      <c r="S684" s="247"/>
      <c r="T684" s="248"/>
      <c r="AT684" s="249" t="s">
        <v>177</v>
      </c>
      <c r="AU684" s="249" t="s">
        <v>82</v>
      </c>
      <c r="AV684" s="13" t="s">
        <v>80</v>
      </c>
      <c r="AW684" s="13" t="s">
        <v>33</v>
      </c>
      <c r="AX684" s="13" t="s">
        <v>72</v>
      </c>
      <c r="AY684" s="249" t="s">
        <v>166</v>
      </c>
    </row>
    <row r="685" s="12" customFormat="1">
      <c r="B685" s="229"/>
      <c r="C685" s="230"/>
      <c r="D685" s="215" t="s">
        <v>177</v>
      </c>
      <c r="E685" s="231" t="s">
        <v>19</v>
      </c>
      <c r="F685" s="232" t="s">
        <v>179</v>
      </c>
      <c r="G685" s="230"/>
      <c r="H685" s="233">
        <v>0.35999999999999999</v>
      </c>
      <c r="I685" s="234"/>
      <c r="J685" s="230"/>
      <c r="K685" s="230"/>
      <c r="L685" s="235"/>
      <c r="M685" s="236"/>
      <c r="N685" s="237"/>
      <c r="O685" s="237"/>
      <c r="P685" s="237"/>
      <c r="Q685" s="237"/>
      <c r="R685" s="237"/>
      <c r="S685" s="237"/>
      <c r="T685" s="238"/>
      <c r="AT685" s="239" t="s">
        <v>177</v>
      </c>
      <c r="AU685" s="239" t="s">
        <v>82</v>
      </c>
      <c r="AV685" s="12" t="s">
        <v>173</v>
      </c>
      <c r="AW685" s="12" t="s">
        <v>33</v>
      </c>
      <c r="AX685" s="12" t="s">
        <v>80</v>
      </c>
      <c r="AY685" s="239" t="s">
        <v>166</v>
      </c>
    </row>
    <row r="686" s="1" customFormat="1" ht="16.5" customHeight="1">
      <c r="B686" s="37"/>
      <c r="C686" s="203" t="s">
        <v>919</v>
      </c>
      <c r="D686" s="203" t="s">
        <v>168</v>
      </c>
      <c r="E686" s="204" t="s">
        <v>920</v>
      </c>
      <c r="F686" s="205" t="s">
        <v>921</v>
      </c>
      <c r="G686" s="206" t="s">
        <v>350</v>
      </c>
      <c r="H686" s="207">
        <v>78.299999999999997</v>
      </c>
      <c r="I686" s="208"/>
      <c r="J686" s="209">
        <f>ROUND(I686*H686,2)</f>
        <v>0</v>
      </c>
      <c r="K686" s="205" t="s">
        <v>172</v>
      </c>
      <c r="L686" s="42"/>
      <c r="M686" s="210" t="s">
        <v>19</v>
      </c>
      <c r="N686" s="211" t="s">
        <v>43</v>
      </c>
      <c r="O686" s="78"/>
      <c r="P686" s="212">
        <f>O686*H686</f>
        <v>0</v>
      </c>
      <c r="Q686" s="212">
        <v>0</v>
      </c>
      <c r="R686" s="212">
        <f>Q686*H686</f>
        <v>0</v>
      </c>
      <c r="S686" s="212">
        <v>0.040000000000000001</v>
      </c>
      <c r="T686" s="213">
        <f>S686*H686</f>
        <v>3.1320000000000001</v>
      </c>
      <c r="AR686" s="16" t="s">
        <v>173</v>
      </c>
      <c r="AT686" s="16" t="s">
        <v>168</v>
      </c>
      <c r="AU686" s="16" t="s">
        <v>82</v>
      </c>
      <c r="AY686" s="16" t="s">
        <v>166</v>
      </c>
      <c r="BE686" s="214">
        <f>IF(N686="základní",J686,0)</f>
        <v>0</v>
      </c>
      <c r="BF686" s="214">
        <f>IF(N686="snížená",J686,0)</f>
        <v>0</v>
      </c>
      <c r="BG686" s="214">
        <f>IF(N686="zákl. přenesená",J686,0)</f>
        <v>0</v>
      </c>
      <c r="BH686" s="214">
        <f>IF(N686="sníž. přenesená",J686,0)</f>
        <v>0</v>
      </c>
      <c r="BI686" s="214">
        <f>IF(N686="nulová",J686,0)</f>
        <v>0</v>
      </c>
      <c r="BJ686" s="16" t="s">
        <v>80</v>
      </c>
      <c r="BK686" s="214">
        <f>ROUND(I686*H686,2)</f>
        <v>0</v>
      </c>
      <c r="BL686" s="16" t="s">
        <v>173</v>
      </c>
      <c r="BM686" s="16" t="s">
        <v>922</v>
      </c>
    </row>
    <row r="687" s="11" customFormat="1">
      <c r="B687" s="218"/>
      <c r="C687" s="219"/>
      <c r="D687" s="215" t="s">
        <v>177</v>
      </c>
      <c r="E687" s="220" t="s">
        <v>19</v>
      </c>
      <c r="F687" s="221" t="s">
        <v>923</v>
      </c>
      <c r="G687" s="219"/>
      <c r="H687" s="222">
        <v>78.299999999999997</v>
      </c>
      <c r="I687" s="223"/>
      <c r="J687" s="219"/>
      <c r="K687" s="219"/>
      <c r="L687" s="224"/>
      <c r="M687" s="225"/>
      <c r="N687" s="226"/>
      <c r="O687" s="226"/>
      <c r="P687" s="226"/>
      <c r="Q687" s="226"/>
      <c r="R687" s="226"/>
      <c r="S687" s="226"/>
      <c r="T687" s="227"/>
      <c r="AT687" s="228" t="s">
        <v>177</v>
      </c>
      <c r="AU687" s="228" t="s">
        <v>82</v>
      </c>
      <c r="AV687" s="11" t="s">
        <v>82</v>
      </c>
      <c r="AW687" s="11" t="s">
        <v>33</v>
      </c>
      <c r="AX687" s="11" t="s">
        <v>72</v>
      </c>
      <c r="AY687" s="228" t="s">
        <v>166</v>
      </c>
    </row>
    <row r="688" s="13" customFormat="1">
      <c r="B688" s="240"/>
      <c r="C688" s="241"/>
      <c r="D688" s="215" t="s">
        <v>177</v>
      </c>
      <c r="E688" s="242" t="s">
        <v>19</v>
      </c>
      <c r="F688" s="243" t="s">
        <v>616</v>
      </c>
      <c r="G688" s="241"/>
      <c r="H688" s="242" t="s">
        <v>19</v>
      </c>
      <c r="I688" s="244"/>
      <c r="J688" s="241"/>
      <c r="K688" s="241"/>
      <c r="L688" s="245"/>
      <c r="M688" s="246"/>
      <c r="N688" s="247"/>
      <c r="O688" s="247"/>
      <c r="P688" s="247"/>
      <c r="Q688" s="247"/>
      <c r="R688" s="247"/>
      <c r="S688" s="247"/>
      <c r="T688" s="248"/>
      <c r="AT688" s="249" t="s">
        <v>177</v>
      </c>
      <c r="AU688" s="249" t="s">
        <v>82</v>
      </c>
      <c r="AV688" s="13" t="s">
        <v>80</v>
      </c>
      <c r="AW688" s="13" t="s">
        <v>33</v>
      </c>
      <c r="AX688" s="13" t="s">
        <v>72</v>
      </c>
      <c r="AY688" s="249" t="s">
        <v>166</v>
      </c>
    </row>
    <row r="689" s="12" customFormat="1">
      <c r="B689" s="229"/>
      <c r="C689" s="230"/>
      <c r="D689" s="215" t="s">
        <v>177</v>
      </c>
      <c r="E689" s="231" t="s">
        <v>19</v>
      </c>
      <c r="F689" s="232" t="s">
        <v>179</v>
      </c>
      <c r="G689" s="230"/>
      <c r="H689" s="233">
        <v>78.299999999999997</v>
      </c>
      <c r="I689" s="234"/>
      <c r="J689" s="230"/>
      <c r="K689" s="230"/>
      <c r="L689" s="235"/>
      <c r="M689" s="236"/>
      <c r="N689" s="237"/>
      <c r="O689" s="237"/>
      <c r="P689" s="237"/>
      <c r="Q689" s="237"/>
      <c r="R689" s="237"/>
      <c r="S689" s="237"/>
      <c r="T689" s="238"/>
      <c r="AT689" s="239" t="s">
        <v>177</v>
      </c>
      <c r="AU689" s="239" t="s">
        <v>82</v>
      </c>
      <c r="AV689" s="12" t="s">
        <v>173</v>
      </c>
      <c r="AW689" s="12" t="s">
        <v>33</v>
      </c>
      <c r="AX689" s="12" t="s">
        <v>80</v>
      </c>
      <c r="AY689" s="239" t="s">
        <v>166</v>
      </c>
    </row>
    <row r="690" s="1" customFormat="1" ht="22.5" customHeight="1">
      <c r="B690" s="37"/>
      <c r="C690" s="203" t="s">
        <v>924</v>
      </c>
      <c r="D690" s="203" t="s">
        <v>168</v>
      </c>
      <c r="E690" s="204" t="s">
        <v>925</v>
      </c>
      <c r="F690" s="205" t="s">
        <v>926</v>
      </c>
      <c r="G690" s="206" t="s">
        <v>350</v>
      </c>
      <c r="H690" s="207">
        <v>65.599999999999994</v>
      </c>
      <c r="I690" s="208"/>
      <c r="J690" s="209">
        <f>ROUND(I690*H690,2)</f>
        <v>0</v>
      </c>
      <c r="K690" s="205" t="s">
        <v>172</v>
      </c>
      <c r="L690" s="42"/>
      <c r="M690" s="210" t="s">
        <v>19</v>
      </c>
      <c r="N690" s="211" t="s">
        <v>43</v>
      </c>
      <c r="O690" s="78"/>
      <c r="P690" s="212">
        <f>O690*H690</f>
        <v>0</v>
      </c>
      <c r="Q690" s="212">
        <v>0</v>
      </c>
      <c r="R690" s="212">
        <f>Q690*H690</f>
        <v>0</v>
      </c>
      <c r="S690" s="212">
        <v>0.042000000000000003</v>
      </c>
      <c r="T690" s="213">
        <f>S690*H690</f>
        <v>2.7551999999999999</v>
      </c>
      <c r="AR690" s="16" t="s">
        <v>173</v>
      </c>
      <c r="AT690" s="16" t="s">
        <v>168</v>
      </c>
      <c r="AU690" s="16" t="s">
        <v>82</v>
      </c>
      <c r="AY690" s="16" t="s">
        <v>166</v>
      </c>
      <c r="BE690" s="214">
        <f>IF(N690="základní",J690,0)</f>
        <v>0</v>
      </c>
      <c r="BF690" s="214">
        <f>IF(N690="snížená",J690,0)</f>
        <v>0</v>
      </c>
      <c r="BG690" s="214">
        <f>IF(N690="zákl. přenesená",J690,0)</f>
        <v>0</v>
      </c>
      <c r="BH690" s="214">
        <f>IF(N690="sníž. přenesená",J690,0)</f>
        <v>0</v>
      </c>
      <c r="BI690" s="214">
        <f>IF(N690="nulová",J690,0)</f>
        <v>0</v>
      </c>
      <c r="BJ690" s="16" t="s">
        <v>80</v>
      </c>
      <c r="BK690" s="214">
        <f>ROUND(I690*H690,2)</f>
        <v>0</v>
      </c>
      <c r="BL690" s="16" t="s">
        <v>173</v>
      </c>
      <c r="BM690" s="16" t="s">
        <v>927</v>
      </c>
    </row>
    <row r="691" s="11" customFormat="1">
      <c r="B691" s="218"/>
      <c r="C691" s="219"/>
      <c r="D691" s="215" t="s">
        <v>177</v>
      </c>
      <c r="E691" s="220" t="s">
        <v>19</v>
      </c>
      <c r="F691" s="221" t="s">
        <v>928</v>
      </c>
      <c r="G691" s="219"/>
      <c r="H691" s="222">
        <v>17.399999999999999</v>
      </c>
      <c r="I691" s="223"/>
      <c r="J691" s="219"/>
      <c r="K691" s="219"/>
      <c r="L691" s="224"/>
      <c r="M691" s="225"/>
      <c r="N691" s="226"/>
      <c r="O691" s="226"/>
      <c r="P691" s="226"/>
      <c r="Q691" s="226"/>
      <c r="R691" s="226"/>
      <c r="S691" s="226"/>
      <c r="T691" s="227"/>
      <c r="AT691" s="228" t="s">
        <v>177</v>
      </c>
      <c r="AU691" s="228" t="s">
        <v>82</v>
      </c>
      <c r="AV691" s="11" t="s">
        <v>82</v>
      </c>
      <c r="AW691" s="11" t="s">
        <v>33</v>
      </c>
      <c r="AX691" s="11" t="s">
        <v>72</v>
      </c>
      <c r="AY691" s="228" t="s">
        <v>166</v>
      </c>
    </row>
    <row r="692" s="11" customFormat="1">
      <c r="B692" s="218"/>
      <c r="C692" s="219"/>
      <c r="D692" s="215" t="s">
        <v>177</v>
      </c>
      <c r="E692" s="220" t="s">
        <v>19</v>
      </c>
      <c r="F692" s="221" t="s">
        <v>929</v>
      </c>
      <c r="G692" s="219"/>
      <c r="H692" s="222">
        <v>27</v>
      </c>
      <c r="I692" s="223"/>
      <c r="J692" s="219"/>
      <c r="K692" s="219"/>
      <c r="L692" s="224"/>
      <c r="M692" s="225"/>
      <c r="N692" s="226"/>
      <c r="O692" s="226"/>
      <c r="P692" s="226"/>
      <c r="Q692" s="226"/>
      <c r="R692" s="226"/>
      <c r="S692" s="226"/>
      <c r="T692" s="227"/>
      <c r="AT692" s="228" t="s">
        <v>177</v>
      </c>
      <c r="AU692" s="228" t="s">
        <v>82</v>
      </c>
      <c r="AV692" s="11" t="s">
        <v>82</v>
      </c>
      <c r="AW692" s="11" t="s">
        <v>33</v>
      </c>
      <c r="AX692" s="11" t="s">
        <v>72</v>
      </c>
      <c r="AY692" s="228" t="s">
        <v>166</v>
      </c>
    </row>
    <row r="693" s="11" customFormat="1">
      <c r="B693" s="218"/>
      <c r="C693" s="219"/>
      <c r="D693" s="215" t="s">
        <v>177</v>
      </c>
      <c r="E693" s="220" t="s">
        <v>19</v>
      </c>
      <c r="F693" s="221" t="s">
        <v>930</v>
      </c>
      <c r="G693" s="219"/>
      <c r="H693" s="222">
        <v>3.2000000000000002</v>
      </c>
      <c r="I693" s="223"/>
      <c r="J693" s="219"/>
      <c r="K693" s="219"/>
      <c r="L693" s="224"/>
      <c r="M693" s="225"/>
      <c r="N693" s="226"/>
      <c r="O693" s="226"/>
      <c r="P693" s="226"/>
      <c r="Q693" s="226"/>
      <c r="R693" s="226"/>
      <c r="S693" s="226"/>
      <c r="T693" s="227"/>
      <c r="AT693" s="228" t="s">
        <v>177</v>
      </c>
      <c r="AU693" s="228" t="s">
        <v>82</v>
      </c>
      <c r="AV693" s="11" t="s">
        <v>82</v>
      </c>
      <c r="AW693" s="11" t="s">
        <v>33</v>
      </c>
      <c r="AX693" s="11" t="s">
        <v>72</v>
      </c>
      <c r="AY693" s="228" t="s">
        <v>166</v>
      </c>
    </row>
    <row r="694" s="11" customFormat="1">
      <c r="B694" s="218"/>
      <c r="C694" s="219"/>
      <c r="D694" s="215" t="s">
        <v>177</v>
      </c>
      <c r="E694" s="220" t="s">
        <v>19</v>
      </c>
      <c r="F694" s="221" t="s">
        <v>931</v>
      </c>
      <c r="G694" s="219"/>
      <c r="H694" s="222">
        <v>18</v>
      </c>
      <c r="I694" s="223"/>
      <c r="J694" s="219"/>
      <c r="K694" s="219"/>
      <c r="L694" s="224"/>
      <c r="M694" s="225"/>
      <c r="N694" s="226"/>
      <c r="O694" s="226"/>
      <c r="P694" s="226"/>
      <c r="Q694" s="226"/>
      <c r="R694" s="226"/>
      <c r="S694" s="226"/>
      <c r="T694" s="227"/>
      <c r="AT694" s="228" t="s">
        <v>177</v>
      </c>
      <c r="AU694" s="228" t="s">
        <v>82</v>
      </c>
      <c r="AV694" s="11" t="s">
        <v>82</v>
      </c>
      <c r="AW694" s="11" t="s">
        <v>33</v>
      </c>
      <c r="AX694" s="11" t="s">
        <v>72</v>
      </c>
      <c r="AY694" s="228" t="s">
        <v>166</v>
      </c>
    </row>
    <row r="695" s="12" customFormat="1">
      <c r="B695" s="229"/>
      <c r="C695" s="230"/>
      <c r="D695" s="215" t="s">
        <v>177</v>
      </c>
      <c r="E695" s="231" t="s">
        <v>19</v>
      </c>
      <c r="F695" s="232" t="s">
        <v>179</v>
      </c>
      <c r="G695" s="230"/>
      <c r="H695" s="233">
        <v>65.599999999999994</v>
      </c>
      <c r="I695" s="234"/>
      <c r="J695" s="230"/>
      <c r="K695" s="230"/>
      <c r="L695" s="235"/>
      <c r="M695" s="236"/>
      <c r="N695" s="237"/>
      <c r="O695" s="237"/>
      <c r="P695" s="237"/>
      <c r="Q695" s="237"/>
      <c r="R695" s="237"/>
      <c r="S695" s="237"/>
      <c r="T695" s="238"/>
      <c r="AT695" s="239" t="s">
        <v>177</v>
      </c>
      <c r="AU695" s="239" t="s">
        <v>82</v>
      </c>
      <c r="AV695" s="12" t="s">
        <v>173</v>
      </c>
      <c r="AW695" s="12" t="s">
        <v>33</v>
      </c>
      <c r="AX695" s="12" t="s">
        <v>80</v>
      </c>
      <c r="AY695" s="239" t="s">
        <v>166</v>
      </c>
    </row>
    <row r="696" s="1" customFormat="1" ht="16.5" customHeight="1">
      <c r="B696" s="37"/>
      <c r="C696" s="203" t="s">
        <v>932</v>
      </c>
      <c r="D696" s="203" t="s">
        <v>168</v>
      </c>
      <c r="E696" s="204" t="s">
        <v>933</v>
      </c>
      <c r="F696" s="205" t="s">
        <v>934</v>
      </c>
      <c r="G696" s="206" t="s">
        <v>350</v>
      </c>
      <c r="H696" s="207">
        <v>7.5</v>
      </c>
      <c r="I696" s="208"/>
      <c r="J696" s="209">
        <f>ROUND(I696*H696,2)</f>
        <v>0</v>
      </c>
      <c r="K696" s="205" t="s">
        <v>172</v>
      </c>
      <c r="L696" s="42"/>
      <c r="M696" s="210" t="s">
        <v>19</v>
      </c>
      <c r="N696" s="211" t="s">
        <v>43</v>
      </c>
      <c r="O696" s="78"/>
      <c r="P696" s="212">
        <f>O696*H696</f>
        <v>0</v>
      </c>
      <c r="Q696" s="212">
        <v>0</v>
      </c>
      <c r="R696" s="212">
        <f>Q696*H696</f>
        <v>0</v>
      </c>
      <c r="S696" s="212">
        <v>0.066000000000000003</v>
      </c>
      <c r="T696" s="213">
        <f>S696*H696</f>
        <v>0.495</v>
      </c>
      <c r="AR696" s="16" t="s">
        <v>173</v>
      </c>
      <c r="AT696" s="16" t="s">
        <v>168</v>
      </c>
      <c r="AU696" s="16" t="s">
        <v>82</v>
      </c>
      <c r="AY696" s="16" t="s">
        <v>166</v>
      </c>
      <c r="BE696" s="214">
        <f>IF(N696="základní",J696,0)</f>
        <v>0</v>
      </c>
      <c r="BF696" s="214">
        <f>IF(N696="snížená",J696,0)</f>
        <v>0</v>
      </c>
      <c r="BG696" s="214">
        <f>IF(N696="zákl. přenesená",J696,0)</f>
        <v>0</v>
      </c>
      <c r="BH696" s="214">
        <f>IF(N696="sníž. přenesená",J696,0)</f>
        <v>0</v>
      </c>
      <c r="BI696" s="214">
        <f>IF(N696="nulová",J696,0)</f>
        <v>0</v>
      </c>
      <c r="BJ696" s="16" t="s">
        <v>80</v>
      </c>
      <c r="BK696" s="214">
        <f>ROUND(I696*H696,2)</f>
        <v>0</v>
      </c>
      <c r="BL696" s="16" t="s">
        <v>173</v>
      </c>
      <c r="BM696" s="16" t="s">
        <v>935</v>
      </c>
    </row>
    <row r="697" s="11" customFormat="1">
      <c r="B697" s="218"/>
      <c r="C697" s="219"/>
      <c r="D697" s="215" t="s">
        <v>177</v>
      </c>
      <c r="E697" s="220" t="s">
        <v>19</v>
      </c>
      <c r="F697" s="221" t="s">
        <v>936</v>
      </c>
      <c r="G697" s="219"/>
      <c r="H697" s="222">
        <v>7.5</v>
      </c>
      <c r="I697" s="223"/>
      <c r="J697" s="219"/>
      <c r="K697" s="219"/>
      <c r="L697" s="224"/>
      <c r="M697" s="225"/>
      <c r="N697" s="226"/>
      <c r="O697" s="226"/>
      <c r="P697" s="226"/>
      <c r="Q697" s="226"/>
      <c r="R697" s="226"/>
      <c r="S697" s="226"/>
      <c r="T697" s="227"/>
      <c r="AT697" s="228" t="s">
        <v>177</v>
      </c>
      <c r="AU697" s="228" t="s">
        <v>82</v>
      </c>
      <c r="AV697" s="11" t="s">
        <v>82</v>
      </c>
      <c r="AW697" s="11" t="s">
        <v>33</v>
      </c>
      <c r="AX697" s="11" t="s">
        <v>72</v>
      </c>
      <c r="AY697" s="228" t="s">
        <v>166</v>
      </c>
    </row>
    <row r="698" s="13" customFormat="1">
      <c r="B698" s="240"/>
      <c r="C698" s="241"/>
      <c r="D698" s="215" t="s">
        <v>177</v>
      </c>
      <c r="E698" s="242" t="s">
        <v>19</v>
      </c>
      <c r="F698" s="243" t="s">
        <v>616</v>
      </c>
      <c r="G698" s="241"/>
      <c r="H698" s="242" t="s">
        <v>19</v>
      </c>
      <c r="I698" s="244"/>
      <c r="J698" s="241"/>
      <c r="K698" s="241"/>
      <c r="L698" s="245"/>
      <c r="M698" s="246"/>
      <c r="N698" s="247"/>
      <c r="O698" s="247"/>
      <c r="P698" s="247"/>
      <c r="Q698" s="247"/>
      <c r="R698" s="247"/>
      <c r="S698" s="247"/>
      <c r="T698" s="248"/>
      <c r="AT698" s="249" t="s">
        <v>177</v>
      </c>
      <c r="AU698" s="249" t="s">
        <v>82</v>
      </c>
      <c r="AV698" s="13" t="s">
        <v>80</v>
      </c>
      <c r="AW698" s="13" t="s">
        <v>33</v>
      </c>
      <c r="AX698" s="13" t="s">
        <v>72</v>
      </c>
      <c r="AY698" s="249" t="s">
        <v>166</v>
      </c>
    </row>
    <row r="699" s="12" customFormat="1">
      <c r="B699" s="229"/>
      <c r="C699" s="230"/>
      <c r="D699" s="215" t="s">
        <v>177</v>
      </c>
      <c r="E699" s="231" t="s">
        <v>19</v>
      </c>
      <c r="F699" s="232" t="s">
        <v>179</v>
      </c>
      <c r="G699" s="230"/>
      <c r="H699" s="233">
        <v>7.5</v>
      </c>
      <c r="I699" s="234"/>
      <c r="J699" s="230"/>
      <c r="K699" s="230"/>
      <c r="L699" s="235"/>
      <c r="M699" s="236"/>
      <c r="N699" s="237"/>
      <c r="O699" s="237"/>
      <c r="P699" s="237"/>
      <c r="Q699" s="237"/>
      <c r="R699" s="237"/>
      <c r="S699" s="237"/>
      <c r="T699" s="238"/>
      <c r="AT699" s="239" t="s">
        <v>177</v>
      </c>
      <c r="AU699" s="239" t="s">
        <v>82</v>
      </c>
      <c r="AV699" s="12" t="s">
        <v>173</v>
      </c>
      <c r="AW699" s="12" t="s">
        <v>33</v>
      </c>
      <c r="AX699" s="12" t="s">
        <v>80</v>
      </c>
      <c r="AY699" s="239" t="s">
        <v>166</v>
      </c>
    </row>
    <row r="700" s="1" customFormat="1" ht="16.5" customHeight="1">
      <c r="B700" s="37"/>
      <c r="C700" s="203" t="s">
        <v>937</v>
      </c>
      <c r="D700" s="203" t="s">
        <v>168</v>
      </c>
      <c r="E700" s="204" t="s">
        <v>938</v>
      </c>
      <c r="F700" s="205" t="s">
        <v>939</v>
      </c>
      <c r="G700" s="206" t="s">
        <v>287</v>
      </c>
      <c r="H700" s="207">
        <v>20.23</v>
      </c>
      <c r="I700" s="208"/>
      <c r="J700" s="209">
        <f>ROUND(I700*H700,2)</f>
        <v>0</v>
      </c>
      <c r="K700" s="205" t="s">
        <v>172</v>
      </c>
      <c r="L700" s="42"/>
      <c r="M700" s="210" t="s">
        <v>19</v>
      </c>
      <c r="N700" s="211" t="s">
        <v>43</v>
      </c>
      <c r="O700" s="78"/>
      <c r="P700" s="212">
        <f>O700*H700</f>
        <v>0</v>
      </c>
      <c r="Q700" s="212">
        <v>0</v>
      </c>
      <c r="R700" s="212">
        <f>Q700*H700</f>
        <v>0</v>
      </c>
      <c r="S700" s="212">
        <v>0.01</v>
      </c>
      <c r="T700" s="213">
        <f>S700*H700</f>
        <v>0.20230000000000001</v>
      </c>
      <c r="AR700" s="16" t="s">
        <v>173</v>
      </c>
      <c r="AT700" s="16" t="s">
        <v>168</v>
      </c>
      <c r="AU700" s="16" t="s">
        <v>82</v>
      </c>
      <c r="AY700" s="16" t="s">
        <v>166</v>
      </c>
      <c r="BE700" s="214">
        <f>IF(N700="základní",J700,0)</f>
        <v>0</v>
      </c>
      <c r="BF700" s="214">
        <f>IF(N700="snížená",J700,0)</f>
        <v>0</v>
      </c>
      <c r="BG700" s="214">
        <f>IF(N700="zákl. přenesená",J700,0)</f>
        <v>0</v>
      </c>
      <c r="BH700" s="214">
        <f>IF(N700="sníž. přenesená",J700,0)</f>
        <v>0</v>
      </c>
      <c r="BI700" s="214">
        <f>IF(N700="nulová",J700,0)</f>
        <v>0</v>
      </c>
      <c r="BJ700" s="16" t="s">
        <v>80</v>
      </c>
      <c r="BK700" s="214">
        <f>ROUND(I700*H700,2)</f>
        <v>0</v>
      </c>
      <c r="BL700" s="16" t="s">
        <v>173</v>
      </c>
      <c r="BM700" s="16" t="s">
        <v>940</v>
      </c>
    </row>
    <row r="701" s="1" customFormat="1">
      <c r="B701" s="37"/>
      <c r="C701" s="38"/>
      <c r="D701" s="215" t="s">
        <v>175</v>
      </c>
      <c r="E701" s="38"/>
      <c r="F701" s="216" t="s">
        <v>941</v>
      </c>
      <c r="G701" s="38"/>
      <c r="H701" s="38"/>
      <c r="I701" s="129"/>
      <c r="J701" s="38"/>
      <c r="K701" s="38"/>
      <c r="L701" s="42"/>
      <c r="M701" s="217"/>
      <c r="N701" s="78"/>
      <c r="O701" s="78"/>
      <c r="P701" s="78"/>
      <c r="Q701" s="78"/>
      <c r="R701" s="78"/>
      <c r="S701" s="78"/>
      <c r="T701" s="79"/>
      <c r="AT701" s="16" t="s">
        <v>175</v>
      </c>
      <c r="AU701" s="16" t="s">
        <v>82</v>
      </c>
    </row>
    <row r="702" s="11" customFormat="1">
      <c r="B702" s="218"/>
      <c r="C702" s="219"/>
      <c r="D702" s="215" t="s">
        <v>177</v>
      </c>
      <c r="E702" s="220" t="s">
        <v>19</v>
      </c>
      <c r="F702" s="221" t="s">
        <v>468</v>
      </c>
      <c r="G702" s="219"/>
      <c r="H702" s="222">
        <v>20.23</v>
      </c>
      <c r="I702" s="223"/>
      <c r="J702" s="219"/>
      <c r="K702" s="219"/>
      <c r="L702" s="224"/>
      <c r="M702" s="225"/>
      <c r="N702" s="226"/>
      <c r="O702" s="226"/>
      <c r="P702" s="226"/>
      <c r="Q702" s="226"/>
      <c r="R702" s="226"/>
      <c r="S702" s="226"/>
      <c r="T702" s="227"/>
      <c r="AT702" s="228" t="s">
        <v>177</v>
      </c>
      <c r="AU702" s="228" t="s">
        <v>82</v>
      </c>
      <c r="AV702" s="11" t="s">
        <v>82</v>
      </c>
      <c r="AW702" s="11" t="s">
        <v>33</v>
      </c>
      <c r="AX702" s="11" t="s">
        <v>72</v>
      </c>
      <c r="AY702" s="228" t="s">
        <v>166</v>
      </c>
    </row>
    <row r="703" s="13" customFormat="1">
      <c r="B703" s="240"/>
      <c r="C703" s="241"/>
      <c r="D703" s="215" t="s">
        <v>177</v>
      </c>
      <c r="E703" s="242" t="s">
        <v>19</v>
      </c>
      <c r="F703" s="243" t="s">
        <v>942</v>
      </c>
      <c r="G703" s="241"/>
      <c r="H703" s="242" t="s">
        <v>19</v>
      </c>
      <c r="I703" s="244"/>
      <c r="J703" s="241"/>
      <c r="K703" s="241"/>
      <c r="L703" s="245"/>
      <c r="M703" s="246"/>
      <c r="N703" s="247"/>
      <c r="O703" s="247"/>
      <c r="P703" s="247"/>
      <c r="Q703" s="247"/>
      <c r="R703" s="247"/>
      <c r="S703" s="247"/>
      <c r="T703" s="248"/>
      <c r="AT703" s="249" t="s">
        <v>177</v>
      </c>
      <c r="AU703" s="249" t="s">
        <v>82</v>
      </c>
      <c r="AV703" s="13" t="s">
        <v>80</v>
      </c>
      <c r="AW703" s="13" t="s">
        <v>33</v>
      </c>
      <c r="AX703" s="13" t="s">
        <v>72</v>
      </c>
      <c r="AY703" s="249" t="s">
        <v>166</v>
      </c>
    </row>
    <row r="704" s="12" customFormat="1">
      <c r="B704" s="229"/>
      <c r="C704" s="230"/>
      <c r="D704" s="215" t="s">
        <v>177</v>
      </c>
      <c r="E704" s="231" t="s">
        <v>19</v>
      </c>
      <c r="F704" s="232" t="s">
        <v>179</v>
      </c>
      <c r="G704" s="230"/>
      <c r="H704" s="233">
        <v>20.23</v>
      </c>
      <c r="I704" s="234"/>
      <c r="J704" s="230"/>
      <c r="K704" s="230"/>
      <c r="L704" s="235"/>
      <c r="M704" s="236"/>
      <c r="N704" s="237"/>
      <c r="O704" s="237"/>
      <c r="P704" s="237"/>
      <c r="Q704" s="237"/>
      <c r="R704" s="237"/>
      <c r="S704" s="237"/>
      <c r="T704" s="238"/>
      <c r="AT704" s="239" t="s">
        <v>177</v>
      </c>
      <c r="AU704" s="239" t="s">
        <v>82</v>
      </c>
      <c r="AV704" s="12" t="s">
        <v>173</v>
      </c>
      <c r="AW704" s="12" t="s">
        <v>33</v>
      </c>
      <c r="AX704" s="12" t="s">
        <v>80</v>
      </c>
      <c r="AY704" s="239" t="s">
        <v>166</v>
      </c>
    </row>
    <row r="705" s="1" customFormat="1" ht="16.5" customHeight="1">
      <c r="B705" s="37"/>
      <c r="C705" s="203" t="s">
        <v>943</v>
      </c>
      <c r="D705" s="203" t="s">
        <v>168</v>
      </c>
      <c r="E705" s="204" t="s">
        <v>944</v>
      </c>
      <c r="F705" s="205" t="s">
        <v>945</v>
      </c>
      <c r="G705" s="206" t="s">
        <v>287</v>
      </c>
      <c r="H705" s="207">
        <v>57.68</v>
      </c>
      <c r="I705" s="208"/>
      <c r="J705" s="209">
        <f>ROUND(I705*H705,2)</f>
        <v>0</v>
      </c>
      <c r="K705" s="205" t="s">
        <v>172</v>
      </c>
      <c r="L705" s="42"/>
      <c r="M705" s="210" t="s">
        <v>19</v>
      </c>
      <c r="N705" s="211" t="s">
        <v>43</v>
      </c>
      <c r="O705" s="78"/>
      <c r="P705" s="212">
        <f>O705*H705</f>
        <v>0</v>
      </c>
      <c r="Q705" s="212">
        <v>0</v>
      </c>
      <c r="R705" s="212">
        <f>Q705*H705</f>
        <v>0</v>
      </c>
      <c r="S705" s="212">
        <v>0.050000000000000003</v>
      </c>
      <c r="T705" s="213">
        <f>S705*H705</f>
        <v>2.8840000000000003</v>
      </c>
      <c r="AR705" s="16" t="s">
        <v>173</v>
      </c>
      <c r="AT705" s="16" t="s">
        <v>168</v>
      </c>
      <c r="AU705" s="16" t="s">
        <v>82</v>
      </c>
      <c r="AY705" s="16" t="s">
        <v>166</v>
      </c>
      <c r="BE705" s="214">
        <f>IF(N705="základní",J705,0)</f>
        <v>0</v>
      </c>
      <c r="BF705" s="214">
        <f>IF(N705="snížená",J705,0)</f>
        <v>0</v>
      </c>
      <c r="BG705" s="214">
        <f>IF(N705="zákl. přenesená",J705,0)</f>
        <v>0</v>
      </c>
      <c r="BH705" s="214">
        <f>IF(N705="sníž. přenesená",J705,0)</f>
        <v>0</v>
      </c>
      <c r="BI705" s="214">
        <f>IF(N705="nulová",J705,0)</f>
        <v>0</v>
      </c>
      <c r="BJ705" s="16" t="s">
        <v>80</v>
      </c>
      <c r="BK705" s="214">
        <f>ROUND(I705*H705,2)</f>
        <v>0</v>
      </c>
      <c r="BL705" s="16" t="s">
        <v>173</v>
      </c>
      <c r="BM705" s="16" t="s">
        <v>946</v>
      </c>
    </row>
    <row r="706" s="1" customFormat="1">
      <c r="B706" s="37"/>
      <c r="C706" s="38"/>
      <c r="D706" s="215" t="s">
        <v>175</v>
      </c>
      <c r="E706" s="38"/>
      <c r="F706" s="216" t="s">
        <v>941</v>
      </c>
      <c r="G706" s="38"/>
      <c r="H706" s="38"/>
      <c r="I706" s="129"/>
      <c r="J706" s="38"/>
      <c r="K706" s="38"/>
      <c r="L706" s="42"/>
      <c r="M706" s="217"/>
      <c r="N706" s="78"/>
      <c r="O706" s="78"/>
      <c r="P706" s="78"/>
      <c r="Q706" s="78"/>
      <c r="R706" s="78"/>
      <c r="S706" s="78"/>
      <c r="T706" s="79"/>
      <c r="AT706" s="16" t="s">
        <v>175</v>
      </c>
      <c r="AU706" s="16" t="s">
        <v>82</v>
      </c>
    </row>
    <row r="707" s="11" customFormat="1">
      <c r="B707" s="218"/>
      <c r="C707" s="219"/>
      <c r="D707" s="215" t="s">
        <v>177</v>
      </c>
      <c r="E707" s="220" t="s">
        <v>19</v>
      </c>
      <c r="F707" s="221" t="s">
        <v>947</v>
      </c>
      <c r="G707" s="219"/>
      <c r="H707" s="222">
        <v>57.68</v>
      </c>
      <c r="I707" s="223"/>
      <c r="J707" s="219"/>
      <c r="K707" s="219"/>
      <c r="L707" s="224"/>
      <c r="M707" s="225"/>
      <c r="N707" s="226"/>
      <c r="O707" s="226"/>
      <c r="P707" s="226"/>
      <c r="Q707" s="226"/>
      <c r="R707" s="226"/>
      <c r="S707" s="226"/>
      <c r="T707" s="227"/>
      <c r="AT707" s="228" t="s">
        <v>177</v>
      </c>
      <c r="AU707" s="228" t="s">
        <v>82</v>
      </c>
      <c r="AV707" s="11" t="s">
        <v>82</v>
      </c>
      <c r="AW707" s="11" t="s">
        <v>33</v>
      </c>
      <c r="AX707" s="11" t="s">
        <v>72</v>
      </c>
      <c r="AY707" s="228" t="s">
        <v>166</v>
      </c>
    </row>
    <row r="708" s="13" customFormat="1">
      <c r="B708" s="240"/>
      <c r="C708" s="241"/>
      <c r="D708" s="215" t="s">
        <v>177</v>
      </c>
      <c r="E708" s="242" t="s">
        <v>19</v>
      </c>
      <c r="F708" s="243" t="s">
        <v>948</v>
      </c>
      <c r="G708" s="241"/>
      <c r="H708" s="242" t="s">
        <v>19</v>
      </c>
      <c r="I708" s="244"/>
      <c r="J708" s="241"/>
      <c r="K708" s="241"/>
      <c r="L708" s="245"/>
      <c r="M708" s="246"/>
      <c r="N708" s="247"/>
      <c r="O708" s="247"/>
      <c r="P708" s="247"/>
      <c r="Q708" s="247"/>
      <c r="R708" s="247"/>
      <c r="S708" s="247"/>
      <c r="T708" s="248"/>
      <c r="AT708" s="249" t="s">
        <v>177</v>
      </c>
      <c r="AU708" s="249" t="s">
        <v>82</v>
      </c>
      <c r="AV708" s="13" t="s">
        <v>80</v>
      </c>
      <c r="AW708" s="13" t="s">
        <v>33</v>
      </c>
      <c r="AX708" s="13" t="s">
        <v>72</v>
      </c>
      <c r="AY708" s="249" t="s">
        <v>166</v>
      </c>
    </row>
    <row r="709" s="12" customFormat="1">
      <c r="B709" s="229"/>
      <c r="C709" s="230"/>
      <c r="D709" s="215" t="s">
        <v>177</v>
      </c>
      <c r="E709" s="231" t="s">
        <v>19</v>
      </c>
      <c r="F709" s="232" t="s">
        <v>179</v>
      </c>
      <c r="G709" s="230"/>
      <c r="H709" s="233">
        <v>57.68</v>
      </c>
      <c r="I709" s="234"/>
      <c r="J709" s="230"/>
      <c r="K709" s="230"/>
      <c r="L709" s="235"/>
      <c r="M709" s="236"/>
      <c r="N709" s="237"/>
      <c r="O709" s="237"/>
      <c r="P709" s="237"/>
      <c r="Q709" s="237"/>
      <c r="R709" s="237"/>
      <c r="S709" s="237"/>
      <c r="T709" s="238"/>
      <c r="AT709" s="239" t="s">
        <v>177</v>
      </c>
      <c r="AU709" s="239" t="s">
        <v>82</v>
      </c>
      <c r="AV709" s="12" t="s">
        <v>173</v>
      </c>
      <c r="AW709" s="12" t="s">
        <v>33</v>
      </c>
      <c r="AX709" s="12" t="s">
        <v>80</v>
      </c>
      <c r="AY709" s="239" t="s">
        <v>166</v>
      </c>
    </row>
    <row r="710" s="1" customFormat="1" ht="22.5" customHeight="1">
      <c r="B710" s="37"/>
      <c r="C710" s="203" t="s">
        <v>949</v>
      </c>
      <c r="D710" s="203" t="s">
        <v>168</v>
      </c>
      <c r="E710" s="204" t="s">
        <v>950</v>
      </c>
      <c r="F710" s="205" t="s">
        <v>951</v>
      </c>
      <c r="G710" s="206" t="s">
        <v>287</v>
      </c>
      <c r="H710" s="207">
        <v>131.03999999999999</v>
      </c>
      <c r="I710" s="208"/>
      <c r="J710" s="209">
        <f>ROUND(I710*H710,2)</f>
        <v>0</v>
      </c>
      <c r="K710" s="205" t="s">
        <v>172</v>
      </c>
      <c r="L710" s="42"/>
      <c r="M710" s="210" t="s">
        <v>19</v>
      </c>
      <c r="N710" s="211" t="s">
        <v>43</v>
      </c>
      <c r="O710" s="78"/>
      <c r="P710" s="212">
        <f>O710*H710</f>
        <v>0</v>
      </c>
      <c r="Q710" s="212">
        <v>0</v>
      </c>
      <c r="R710" s="212">
        <f>Q710*H710</f>
        <v>0</v>
      </c>
      <c r="S710" s="212">
        <v>0.01</v>
      </c>
      <c r="T710" s="213">
        <f>S710*H710</f>
        <v>1.3104</v>
      </c>
      <c r="AR710" s="16" t="s">
        <v>173</v>
      </c>
      <c r="AT710" s="16" t="s">
        <v>168</v>
      </c>
      <c r="AU710" s="16" t="s">
        <v>82</v>
      </c>
      <c r="AY710" s="16" t="s">
        <v>166</v>
      </c>
      <c r="BE710" s="214">
        <f>IF(N710="základní",J710,0)</f>
        <v>0</v>
      </c>
      <c r="BF710" s="214">
        <f>IF(N710="snížená",J710,0)</f>
        <v>0</v>
      </c>
      <c r="BG710" s="214">
        <f>IF(N710="zákl. přenesená",J710,0)</f>
        <v>0</v>
      </c>
      <c r="BH710" s="214">
        <f>IF(N710="sníž. přenesená",J710,0)</f>
        <v>0</v>
      </c>
      <c r="BI710" s="214">
        <f>IF(N710="nulová",J710,0)</f>
        <v>0</v>
      </c>
      <c r="BJ710" s="16" t="s">
        <v>80</v>
      </c>
      <c r="BK710" s="214">
        <f>ROUND(I710*H710,2)</f>
        <v>0</v>
      </c>
      <c r="BL710" s="16" t="s">
        <v>173</v>
      </c>
      <c r="BM710" s="16" t="s">
        <v>952</v>
      </c>
    </row>
    <row r="711" s="1" customFormat="1">
      <c r="B711" s="37"/>
      <c r="C711" s="38"/>
      <c r="D711" s="215" t="s">
        <v>175</v>
      </c>
      <c r="E711" s="38"/>
      <c r="F711" s="216" t="s">
        <v>941</v>
      </c>
      <c r="G711" s="38"/>
      <c r="H711" s="38"/>
      <c r="I711" s="129"/>
      <c r="J711" s="38"/>
      <c r="K711" s="38"/>
      <c r="L711" s="42"/>
      <c r="M711" s="217"/>
      <c r="N711" s="78"/>
      <c r="O711" s="78"/>
      <c r="P711" s="78"/>
      <c r="Q711" s="78"/>
      <c r="R711" s="78"/>
      <c r="S711" s="78"/>
      <c r="T711" s="79"/>
      <c r="AT711" s="16" t="s">
        <v>175</v>
      </c>
      <c r="AU711" s="16" t="s">
        <v>82</v>
      </c>
    </row>
    <row r="712" s="11" customFormat="1">
      <c r="B712" s="218"/>
      <c r="C712" s="219"/>
      <c r="D712" s="215" t="s">
        <v>177</v>
      </c>
      <c r="E712" s="220" t="s">
        <v>19</v>
      </c>
      <c r="F712" s="221" t="s">
        <v>953</v>
      </c>
      <c r="G712" s="219"/>
      <c r="H712" s="222">
        <v>131.03999999999999</v>
      </c>
      <c r="I712" s="223"/>
      <c r="J712" s="219"/>
      <c r="K712" s="219"/>
      <c r="L712" s="224"/>
      <c r="M712" s="225"/>
      <c r="N712" s="226"/>
      <c r="O712" s="226"/>
      <c r="P712" s="226"/>
      <c r="Q712" s="226"/>
      <c r="R712" s="226"/>
      <c r="S712" s="226"/>
      <c r="T712" s="227"/>
      <c r="AT712" s="228" t="s">
        <v>177</v>
      </c>
      <c r="AU712" s="228" t="s">
        <v>82</v>
      </c>
      <c r="AV712" s="11" t="s">
        <v>82</v>
      </c>
      <c r="AW712" s="11" t="s">
        <v>33</v>
      </c>
      <c r="AX712" s="11" t="s">
        <v>72</v>
      </c>
      <c r="AY712" s="228" t="s">
        <v>166</v>
      </c>
    </row>
    <row r="713" s="13" customFormat="1">
      <c r="B713" s="240"/>
      <c r="C713" s="241"/>
      <c r="D713" s="215" t="s">
        <v>177</v>
      </c>
      <c r="E713" s="242" t="s">
        <v>19</v>
      </c>
      <c r="F713" s="243" t="s">
        <v>954</v>
      </c>
      <c r="G713" s="241"/>
      <c r="H713" s="242" t="s">
        <v>19</v>
      </c>
      <c r="I713" s="244"/>
      <c r="J713" s="241"/>
      <c r="K713" s="241"/>
      <c r="L713" s="245"/>
      <c r="M713" s="246"/>
      <c r="N713" s="247"/>
      <c r="O713" s="247"/>
      <c r="P713" s="247"/>
      <c r="Q713" s="247"/>
      <c r="R713" s="247"/>
      <c r="S713" s="247"/>
      <c r="T713" s="248"/>
      <c r="AT713" s="249" t="s">
        <v>177</v>
      </c>
      <c r="AU713" s="249" t="s">
        <v>82</v>
      </c>
      <c r="AV713" s="13" t="s">
        <v>80</v>
      </c>
      <c r="AW713" s="13" t="s">
        <v>33</v>
      </c>
      <c r="AX713" s="13" t="s">
        <v>72</v>
      </c>
      <c r="AY713" s="249" t="s">
        <v>166</v>
      </c>
    </row>
    <row r="714" s="12" customFormat="1">
      <c r="B714" s="229"/>
      <c r="C714" s="230"/>
      <c r="D714" s="215" t="s">
        <v>177</v>
      </c>
      <c r="E714" s="231" t="s">
        <v>19</v>
      </c>
      <c r="F714" s="232" t="s">
        <v>179</v>
      </c>
      <c r="G714" s="230"/>
      <c r="H714" s="233">
        <v>131.03999999999999</v>
      </c>
      <c r="I714" s="234"/>
      <c r="J714" s="230"/>
      <c r="K714" s="230"/>
      <c r="L714" s="235"/>
      <c r="M714" s="236"/>
      <c r="N714" s="237"/>
      <c r="O714" s="237"/>
      <c r="P714" s="237"/>
      <c r="Q714" s="237"/>
      <c r="R714" s="237"/>
      <c r="S714" s="237"/>
      <c r="T714" s="238"/>
      <c r="AT714" s="239" t="s">
        <v>177</v>
      </c>
      <c r="AU714" s="239" t="s">
        <v>82</v>
      </c>
      <c r="AV714" s="12" t="s">
        <v>173</v>
      </c>
      <c r="AW714" s="12" t="s">
        <v>33</v>
      </c>
      <c r="AX714" s="12" t="s">
        <v>80</v>
      </c>
      <c r="AY714" s="239" t="s">
        <v>166</v>
      </c>
    </row>
    <row r="715" s="1" customFormat="1" ht="22.5" customHeight="1">
      <c r="B715" s="37"/>
      <c r="C715" s="203" t="s">
        <v>955</v>
      </c>
      <c r="D715" s="203" t="s">
        <v>168</v>
      </c>
      <c r="E715" s="204" t="s">
        <v>956</v>
      </c>
      <c r="F715" s="205" t="s">
        <v>957</v>
      </c>
      <c r="G715" s="206" t="s">
        <v>287</v>
      </c>
      <c r="H715" s="207">
        <v>1507.653</v>
      </c>
      <c r="I715" s="208"/>
      <c r="J715" s="209">
        <f>ROUND(I715*H715,2)</f>
        <v>0</v>
      </c>
      <c r="K715" s="205" t="s">
        <v>172</v>
      </c>
      <c r="L715" s="42"/>
      <c r="M715" s="210" t="s">
        <v>19</v>
      </c>
      <c r="N715" s="211" t="s">
        <v>43</v>
      </c>
      <c r="O715" s="78"/>
      <c r="P715" s="212">
        <f>O715*H715</f>
        <v>0</v>
      </c>
      <c r="Q715" s="212">
        <v>0</v>
      </c>
      <c r="R715" s="212">
        <f>Q715*H715</f>
        <v>0</v>
      </c>
      <c r="S715" s="212">
        <v>0.045999999999999999</v>
      </c>
      <c r="T715" s="213">
        <f>S715*H715</f>
        <v>69.352037999999993</v>
      </c>
      <c r="AR715" s="16" t="s">
        <v>173</v>
      </c>
      <c r="AT715" s="16" t="s">
        <v>168</v>
      </c>
      <c r="AU715" s="16" t="s">
        <v>82</v>
      </c>
      <c r="AY715" s="16" t="s">
        <v>166</v>
      </c>
      <c r="BE715" s="214">
        <f>IF(N715="základní",J715,0)</f>
        <v>0</v>
      </c>
      <c r="BF715" s="214">
        <f>IF(N715="snížená",J715,0)</f>
        <v>0</v>
      </c>
      <c r="BG715" s="214">
        <f>IF(N715="zákl. přenesená",J715,0)</f>
        <v>0</v>
      </c>
      <c r="BH715" s="214">
        <f>IF(N715="sníž. přenesená",J715,0)</f>
        <v>0</v>
      </c>
      <c r="BI715" s="214">
        <f>IF(N715="nulová",J715,0)</f>
        <v>0</v>
      </c>
      <c r="BJ715" s="16" t="s">
        <v>80</v>
      </c>
      <c r="BK715" s="214">
        <f>ROUND(I715*H715,2)</f>
        <v>0</v>
      </c>
      <c r="BL715" s="16" t="s">
        <v>173</v>
      </c>
      <c r="BM715" s="16" t="s">
        <v>958</v>
      </c>
    </row>
    <row r="716" s="1" customFormat="1">
      <c r="B716" s="37"/>
      <c r="C716" s="38"/>
      <c r="D716" s="215" t="s">
        <v>175</v>
      </c>
      <c r="E716" s="38"/>
      <c r="F716" s="216" t="s">
        <v>941</v>
      </c>
      <c r="G716" s="38"/>
      <c r="H716" s="38"/>
      <c r="I716" s="129"/>
      <c r="J716" s="38"/>
      <c r="K716" s="38"/>
      <c r="L716" s="42"/>
      <c r="M716" s="217"/>
      <c r="N716" s="78"/>
      <c r="O716" s="78"/>
      <c r="P716" s="78"/>
      <c r="Q716" s="78"/>
      <c r="R716" s="78"/>
      <c r="S716" s="78"/>
      <c r="T716" s="79"/>
      <c r="AT716" s="16" t="s">
        <v>175</v>
      </c>
      <c r="AU716" s="16" t="s">
        <v>82</v>
      </c>
    </row>
    <row r="717" s="11" customFormat="1">
      <c r="B717" s="218"/>
      <c r="C717" s="219"/>
      <c r="D717" s="215" t="s">
        <v>177</v>
      </c>
      <c r="E717" s="220" t="s">
        <v>19</v>
      </c>
      <c r="F717" s="221" t="s">
        <v>959</v>
      </c>
      <c r="G717" s="219"/>
      <c r="H717" s="222">
        <v>31.84</v>
      </c>
      <c r="I717" s="223"/>
      <c r="J717" s="219"/>
      <c r="K717" s="219"/>
      <c r="L717" s="224"/>
      <c r="M717" s="225"/>
      <c r="N717" s="226"/>
      <c r="O717" s="226"/>
      <c r="P717" s="226"/>
      <c r="Q717" s="226"/>
      <c r="R717" s="226"/>
      <c r="S717" s="226"/>
      <c r="T717" s="227"/>
      <c r="AT717" s="228" t="s">
        <v>177</v>
      </c>
      <c r="AU717" s="228" t="s">
        <v>82</v>
      </c>
      <c r="AV717" s="11" t="s">
        <v>82</v>
      </c>
      <c r="AW717" s="11" t="s">
        <v>33</v>
      </c>
      <c r="AX717" s="11" t="s">
        <v>72</v>
      </c>
      <c r="AY717" s="228" t="s">
        <v>166</v>
      </c>
    </row>
    <row r="718" s="11" customFormat="1">
      <c r="B718" s="218"/>
      <c r="C718" s="219"/>
      <c r="D718" s="215" t="s">
        <v>177</v>
      </c>
      <c r="E718" s="220" t="s">
        <v>19</v>
      </c>
      <c r="F718" s="221" t="s">
        <v>960</v>
      </c>
      <c r="G718" s="219"/>
      <c r="H718" s="222">
        <v>46.079999999999998</v>
      </c>
      <c r="I718" s="223"/>
      <c r="J718" s="219"/>
      <c r="K718" s="219"/>
      <c r="L718" s="224"/>
      <c r="M718" s="225"/>
      <c r="N718" s="226"/>
      <c r="O718" s="226"/>
      <c r="P718" s="226"/>
      <c r="Q718" s="226"/>
      <c r="R718" s="226"/>
      <c r="S718" s="226"/>
      <c r="T718" s="227"/>
      <c r="AT718" s="228" t="s">
        <v>177</v>
      </c>
      <c r="AU718" s="228" t="s">
        <v>82</v>
      </c>
      <c r="AV718" s="11" t="s">
        <v>82</v>
      </c>
      <c r="AW718" s="11" t="s">
        <v>33</v>
      </c>
      <c r="AX718" s="11" t="s">
        <v>72</v>
      </c>
      <c r="AY718" s="228" t="s">
        <v>166</v>
      </c>
    </row>
    <row r="719" s="11" customFormat="1">
      <c r="B719" s="218"/>
      <c r="C719" s="219"/>
      <c r="D719" s="215" t="s">
        <v>177</v>
      </c>
      <c r="E719" s="220" t="s">
        <v>19</v>
      </c>
      <c r="F719" s="221" t="s">
        <v>961</v>
      </c>
      <c r="G719" s="219"/>
      <c r="H719" s="222">
        <v>34.399999999999999</v>
      </c>
      <c r="I719" s="223"/>
      <c r="J719" s="219"/>
      <c r="K719" s="219"/>
      <c r="L719" s="224"/>
      <c r="M719" s="225"/>
      <c r="N719" s="226"/>
      <c r="O719" s="226"/>
      <c r="P719" s="226"/>
      <c r="Q719" s="226"/>
      <c r="R719" s="226"/>
      <c r="S719" s="226"/>
      <c r="T719" s="227"/>
      <c r="AT719" s="228" t="s">
        <v>177</v>
      </c>
      <c r="AU719" s="228" t="s">
        <v>82</v>
      </c>
      <c r="AV719" s="11" t="s">
        <v>82</v>
      </c>
      <c r="AW719" s="11" t="s">
        <v>33</v>
      </c>
      <c r="AX719" s="11" t="s">
        <v>72</v>
      </c>
      <c r="AY719" s="228" t="s">
        <v>166</v>
      </c>
    </row>
    <row r="720" s="13" customFormat="1">
      <c r="B720" s="240"/>
      <c r="C720" s="241"/>
      <c r="D720" s="215" t="s">
        <v>177</v>
      </c>
      <c r="E720" s="242" t="s">
        <v>19</v>
      </c>
      <c r="F720" s="243" t="s">
        <v>962</v>
      </c>
      <c r="G720" s="241"/>
      <c r="H720" s="242" t="s">
        <v>19</v>
      </c>
      <c r="I720" s="244"/>
      <c r="J720" s="241"/>
      <c r="K720" s="241"/>
      <c r="L720" s="245"/>
      <c r="M720" s="246"/>
      <c r="N720" s="247"/>
      <c r="O720" s="247"/>
      <c r="P720" s="247"/>
      <c r="Q720" s="247"/>
      <c r="R720" s="247"/>
      <c r="S720" s="247"/>
      <c r="T720" s="248"/>
      <c r="AT720" s="249" t="s">
        <v>177</v>
      </c>
      <c r="AU720" s="249" t="s">
        <v>82</v>
      </c>
      <c r="AV720" s="13" t="s">
        <v>80</v>
      </c>
      <c r="AW720" s="13" t="s">
        <v>33</v>
      </c>
      <c r="AX720" s="13" t="s">
        <v>72</v>
      </c>
      <c r="AY720" s="249" t="s">
        <v>166</v>
      </c>
    </row>
    <row r="721" s="11" customFormat="1">
      <c r="B721" s="218"/>
      <c r="C721" s="219"/>
      <c r="D721" s="215" t="s">
        <v>177</v>
      </c>
      <c r="E721" s="220" t="s">
        <v>19</v>
      </c>
      <c r="F721" s="221" t="s">
        <v>963</v>
      </c>
      <c r="G721" s="219"/>
      <c r="H721" s="222">
        <v>119.68000000000001</v>
      </c>
      <c r="I721" s="223"/>
      <c r="J721" s="219"/>
      <c r="K721" s="219"/>
      <c r="L721" s="224"/>
      <c r="M721" s="225"/>
      <c r="N721" s="226"/>
      <c r="O721" s="226"/>
      <c r="P721" s="226"/>
      <c r="Q721" s="226"/>
      <c r="R721" s="226"/>
      <c r="S721" s="226"/>
      <c r="T721" s="227"/>
      <c r="AT721" s="228" t="s">
        <v>177</v>
      </c>
      <c r="AU721" s="228" t="s">
        <v>82</v>
      </c>
      <c r="AV721" s="11" t="s">
        <v>82</v>
      </c>
      <c r="AW721" s="11" t="s">
        <v>33</v>
      </c>
      <c r="AX721" s="11" t="s">
        <v>72</v>
      </c>
      <c r="AY721" s="228" t="s">
        <v>166</v>
      </c>
    </row>
    <row r="722" s="13" customFormat="1">
      <c r="B722" s="240"/>
      <c r="C722" s="241"/>
      <c r="D722" s="215" t="s">
        <v>177</v>
      </c>
      <c r="E722" s="242" t="s">
        <v>19</v>
      </c>
      <c r="F722" s="243" t="s">
        <v>964</v>
      </c>
      <c r="G722" s="241"/>
      <c r="H722" s="242" t="s">
        <v>19</v>
      </c>
      <c r="I722" s="244"/>
      <c r="J722" s="241"/>
      <c r="K722" s="241"/>
      <c r="L722" s="245"/>
      <c r="M722" s="246"/>
      <c r="N722" s="247"/>
      <c r="O722" s="247"/>
      <c r="P722" s="247"/>
      <c r="Q722" s="247"/>
      <c r="R722" s="247"/>
      <c r="S722" s="247"/>
      <c r="T722" s="248"/>
      <c r="AT722" s="249" t="s">
        <v>177</v>
      </c>
      <c r="AU722" s="249" t="s">
        <v>82</v>
      </c>
      <c r="AV722" s="13" t="s">
        <v>80</v>
      </c>
      <c r="AW722" s="13" t="s">
        <v>33</v>
      </c>
      <c r="AX722" s="13" t="s">
        <v>72</v>
      </c>
      <c r="AY722" s="249" t="s">
        <v>166</v>
      </c>
    </row>
    <row r="723" s="11" customFormat="1">
      <c r="B723" s="218"/>
      <c r="C723" s="219"/>
      <c r="D723" s="215" t="s">
        <v>177</v>
      </c>
      <c r="E723" s="220" t="s">
        <v>19</v>
      </c>
      <c r="F723" s="221" t="s">
        <v>486</v>
      </c>
      <c r="G723" s="219"/>
      <c r="H723" s="222">
        <v>47.359999999999999</v>
      </c>
      <c r="I723" s="223"/>
      <c r="J723" s="219"/>
      <c r="K723" s="219"/>
      <c r="L723" s="224"/>
      <c r="M723" s="225"/>
      <c r="N723" s="226"/>
      <c r="O723" s="226"/>
      <c r="P723" s="226"/>
      <c r="Q723" s="226"/>
      <c r="R723" s="226"/>
      <c r="S723" s="226"/>
      <c r="T723" s="227"/>
      <c r="AT723" s="228" t="s">
        <v>177</v>
      </c>
      <c r="AU723" s="228" t="s">
        <v>82</v>
      </c>
      <c r="AV723" s="11" t="s">
        <v>82</v>
      </c>
      <c r="AW723" s="11" t="s">
        <v>33</v>
      </c>
      <c r="AX723" s="11" t="s">
        <v>72</v>
      </c>
      <c r="AY723" s="228" t="s">
        <v>166</v>
      </c>
    </row>
    <row r="724" s="11" customFormat="1">
      <c r="B724" s="218"/>
      <c r="C724" s="219"/>
      <c r="D724" s="215" t="s">
        <v>177</v>
      </c>
      <c r="E724" s="220" t="s">
        <v>19</v>
      </c>
      <c r="F724" s="221" t="s">
        <v>487</v>
      </c>
      <c r="G724" s="219"/>
      <c r="H724" s="222">
        <v>24.640000000000001</v>
      </c>
      <c r="I724" s="223"/>
      <c r="J724" s="219"/>
      <c r="K724" s="219"/>
      <c r="L724" s="224"/>
      <c r="M724" s="225"/>
      <c r="N724" s="226"/>
      <c r="O724" s="226"/>
      <c r="P724" s="226"/>
      <c r="Q724" s="226"/>
      <c r="R724" s="226"/>
      <c r="S724" s="226"/>
      <c r="T724" s="227"/>
      <c r="AT724" s="228" t="s">
        <v>177</v>
      </c>
      <c r="AU724" s="228" t="s">
        <v>82</v>
      </c>
      <c r="AV724" s="11" t="s">
        <v>82</v>
      </c>
      <c r="AW724" s="11" t="s">
        <v>33</v>
      </c>
      <c r="AX724" s="11" t="s">
        <v>72</v>
      </c>
      <c r="AY724" s="228" t="s">
        <v>166</v>
      </c>
    </row>
    <row r="725" s="11" customFormat="1">
      <c r="B725" s="218"/>
      <c r="C725" s="219"/>
      <c r="D725" s="215" t="s">
        <v>177</v>
      </c>
      <c r="E725" s="220" t="s">
        <v>19</v>
      </c>
      <c r="F725" s="221" t="s">
        <v>488</v>
      </c>
      <c r="G725" s="219"/>
      <c r="H725" s="222">
        <v>24.32</v>
      </c>
      <c r="I725" s="223"/>
      <c r="J725" s="219"/>
      <c r="K725" s="219"/>
      <c r="L725" s="224"/>
      <c r="M725" s="225"/>
      <c r="N725" s="226"/>
      <c r="O725" s="226"/>
      <c r="P725" s="226"/>
      <c r="Q725" s="226"/>
      <c r="R725" s="226"/>
      <c r="S725" s="226"/>
      <c r="T725" s="227"/>
      <c r="AT725" s="228" t="s">
        <v>177</v>
      </c>
      <c r="AU725" s="228" t="s">
        <v>82</v>
      </c>
      <c r="AV725" s="11" t="s">
        <v>82</v>
      </c>
      <c r="AW725" s="11" t="s">
        <v>33</v>
      </c>
      <c r="AX725" s="11" t="s">
        <v>72</v>
      </c>
      <c r="AY725" s="228" t="s">
        <v>166</v>
      </c>
    </row>
    <row r="726" s="13" customFormat="1">
      <c r="B726" s="240"/>
      <c r="C726" s="241"/>
      <c r="D726" s="215" t="s">
        <v>177</v>
      </c>
      <c r="E726" s="242" t="s">
        <v>19</v>
      </c>
      <c r="F726" s="243" t="s">
        <v>965</v>
      </c>
      <c r="G726" s="241"/>
      <c r="H726" s="242" t="s">
        <v>19</v>
      </c>
      <c r="I726" s="244"/>
      <c r="J726" s="241"/>
      <c r="K726" s="241"/>
      <c r="L726" s="245"/>
      <c r="M726" s="246"/>
      <c r="N726" s="247"/>
      <c r="O726" s="247"/>
      <c r="P726" s="247"/>
      <c r="Q726" s="247"/>
      <c r="R726" s="247"/>
      <c r="S726" s="247"/>
      <c r="T726" s="248"/>
      <c r="AT726" s="249" t="s">
        <v>177</v>
      </c>
      <c r="AU726" s="249" t="s">
        <v>82</v>
      </c>
      <c r="AV726" s="13" t="s">
        <v>80</v>
      </c>
      <c r="AW726" s="13" t="s">
        <v>33</v>
      </c>
      <c r="AX726" s="13" t="s">
        <v>72</v>
      </c>
      <c r="AY726" s="249" t="s">
        <v>166</v>
      </c>
    </row>
    <row r="727" s="11" customFormat="1">
      <c r="B727" s="218"/>
      <c r="C727" s="219"/>
      <c r="D727" s="215" t="s">
        <v>177</v>
      </c>
      <c r="E727" s="220" t="s">
        <v>19</v>
      </c>
      <c r="F727" s="221" t="s">
        <v>966</v>
      </c>
      <c r="G727" s="219"/>
      <c r="H727" s="222">
        <v>137.59999999999999</v>
      </c>
      <c r="I727" s="223"/>
      <c r="J727" s="219"/>
      <c r="K727" s="219"/>
      <c r="L727" s="224"/>
      <c r="M727" s="225"/>
      <c r="N727" s="226"/>
      <c r="O727" s="226"/>
      <c r="P727" s="226"/>
      <c r="Q727" s="226"/>
      <c r="R727" s="226"/>
      <c r="S727" s="226"/>
      <c r="T727" s="227"/>
      <c r="AT727" s="228" t="s">
        <v>177</v>
      </c>
      <c r="AU727" s="228" t="s">
        <v>82</v>
      </c>
      <c r="AV727" s="11" t="s">
        <v>82</v>
      </c>
      <c r="AW727" s="11" t="s">
        <v>33</v>
      </c>
      <c r="AX727" s="11" t="s">
        <v>72</v>
      </c>
      <c r="AY727" s="228" t="s">
        <v>166</v>
      </c>
    </row>
    <row r="728" s="13" customFormat="1">
      <c r="B728" s="240"/>
      <c r="C728" s="241"/>
      <c r="D728" s="215" t="s">
        <v>177</v>
      </c>
      <c r="E728" s="242" t="s">
        <v>19</v>
      </c>
      <c r="F728" s="243" t="s">
        <v>491</v>
      </c>
      <c r="G728" s="241"/>
      <c r="H728" s="242" t="s">
        <v>19</v>
      </c>
      <c r="I728" s="244"/>
      <c r="J728" s="241"/>
      <c r="K728" s="241"/>
      <c r="L728" s="245"/>
      <c r="M728" s="246"/>
      <c r="N728" s="247"/>
      <c r="O728" s="247"/>
      <c r="P728" s="247"/>
      <c r="Q728" s="247"/>
      <c r="R728" s="247"/>
      <c r="S728" s="247"/>
      <c r="T728" s="248"/>
      <c r="AT728" s="249" t="s">
        <v>177</v>
      </c>
      <c r="AU728" s="249" t="s">
        <v>82</v>
      </c>
      <c r="AV728" s="13" t="s">
        <v>80</v>
      </c>
      <c r="AW728" s="13" t="s">
        <v>33</v>
      </c>
      <c r="AX728" s="13" t="s">
        <v>72</v>
      </c>
      <c r="AY728" s="249" t="s">
        <v>166</v>
      </c>
    </row>
    <row r="729" s="11" customFormat="1">
      <c r="B729" s="218"/>
      <c r="C729" s="219"/>
      <c r="D729" s="215" t="s">
        <v>177</v>
      </c>
      <c r="E729" s="220" t="s">
        <v>19</v>
      </c>
      <c r="F729" s="221" t="s">
        <v>967</v>
      </c>
      <c r="G729" s="219"/>
      <c r="H729" s="222">
        <v>21.120000000000001</v>
      </c>
      <c r="I729" s="223"/>
      <c r="J729" s="219"/>
      <c r="K729" s="219"/>
      <c r="L729" s="224"/>
      <c r="M729" s="225"/>
      <c r="N729" s="226"/>
      <c r="O729" s="226"/>
      <c r="P729" s="226"/>
      <c r="Q729" s="226"/>
      <c r="R729" s="226"/>
      <c r="S729" s="226"/>
      <c r="T729" s="227"/>
      <c r="AT729" s="228" t="s">
        <v>177</v>
      </c>
      <c r="AU729" s="228" t="s">
        <v>82</v>
      </c>
      <c r="AV729" s="11" t="s">
        <v>82</v>
      </c>
      <c r="AW729" s="11" t="s">
        <v>33</v>
      </c>
      <c r="AX729" s="11" t="s">
        <v>72</v>
      </c>
      <c r="AY729" s="228" t="s">
        <v>166</v>
      </c>
    </row>
    <row r="730" s="11" customFormat="1">
      <c r="B730" s="218"/>
      <c r="C730" s="219"/>
      <c r="D730" s="215" t="s">
        <v>177</v>
      </c>
      <c r="E730" s="220" t="s">
        <v>19</v>
      </c>
      <c r="F730" s="221" t="s">
        <v>968</v>
      </c>
      <c r="G730" s="219"/>
      <c r="H730" s="222">
        <v>26.239999999999998</v>
      </c>
      <c r="I730" s="223"/>
      <c r="J730" s="219"/>
      <c r="K730" s="219"/>
      <c r="L730" s="224"/>
      <c r="M730" s="225"/>
      <c r="N730" s="226"/>
      <c r="O730" s="226"/>
      <c r="P730" s="226"/>
      <c r="Q730" s="226"/>
      <c r="R730" s="226"/>
      <c r="S730" s="226"/>
      <c r="T730" s="227"/>
      <c r="AT730" s="228" t="s">
        <v>177</v>
      </c>
      <c r="AU730" s="228" t="s">
        <v>82</v>
      </c>
      <c r="AV730" s="11" t="s">
        <v>82</v>
      </c>
      <c r="AW730" s="11" t="s">
        <v>33</v>
      </c>
      <c r="AX730" s="11" t="s">
        <v>72</v>
      </c>
      <c r="AY730" s="228" t="s">
        <v>166</v>
      </c>
    </row>
    <row r="731" s="13" customFormat="1">
      <c r="B731" s="240"/>
      <c r="C731" s="241"/>
      <c r="D731" s="215" t="s">
        <v>177</v>
      </c>
      <c r="E731" s="242" t="s">
        <v>19</v>
      </c>
      <c r="F731" s="243" t="s">
        <v>493</v>
      </c>
      <c r="G731" s="241"/>
      <c r="H731" s="242" t="s">
        <v>19</v>
      </c>
      <c r="I731" s="244"/>
      <c r="J731" s="241"/>
      <c r="K731" s="241"/>
      <c r="L731" s="245"/>
      <c r="M731" s="246"/>
      <c r="N731" s="247"/>
      <c r="O731" s="247"/>
      <c r="P731" s="247"/>
      <c r="Q731" s="247"/>
      <c r="R731" s="247"/>
      <c r="S731" s="247"/>
      <c r="T731" s="248"/>
      <c r="AT731" s="249" t="s">
        <v>177</v>
      </c>
      <c r="AU731" s="249" t="s">
        <v>82</v>
      </c>
      <c r="AV731" s="13" t="s">
        <v>80</v>
      </c>
      <c r="AW731" s="13" t="s">
        <v>33</v>
      </c>
      <c r="AX731" s="13" t="s">
        <v>72</v>
      </c>
      <c r="AY731" s="249" t="s">
        <v>166</v>
      </c>
    </row>
    <row r="732" s="11" customFormat="1">
      <c r="B732" s="218"/>
      <c r="C732" s="219"/>
      <c r="D732" s="215" t="s">
        <v>177</v>
      </c>
      <c r="E732" s="220" t="s">
        <v>19</v>
      </c>
      <c r="F732" s="221" t="s">
        <v>969</v>
      </c>
      <c r="G732" s="219"/>
      <c r="H732" s="222">
        <v>60.479999999999997</v>
      </c>
      <c r="I732" s="223"/>
      <c r="J732" s="219"/>
      <c r="K732" s="219"/>
      <c r="L732" s="224"/>
      <c r="M732" s="225"/>
      <c r="N732" s="226"/>
      <c r="O732" s="226"/>
      <c r="P732" s="226"/>
      <c r="Q732" s="226"/>
      <c r="R732" s="226"/>
      <c r="S732" s="226"/>
      <c r="T732" s="227"/>
      <c r="AT732" s="228" t="s">
        <v>177</v>
      </c>
      <c r="AU732" s="228" t="s">
        <v>82</v>
      </c>
      <c r="AV732" s="11" t="s">
        <v>82</v>
      </c>
      <c r="AW732" s="11" t="s">
        <v>33</v>
      </c>
      <c r="AX732" s="11" t="s">
        <v>72</v>
      </c>
      <c r="AY732" s="228" t="s">
        <v>166</v>
      </c>
    </row>
    <row r="733" s="13" customFormat="1">
      <c r="B733" s="240"/>
      <c r="C733" s="241"/>
      <c r="D733" s="215" t="s">
        <v>177</v>
      </c>
      <c r="E733" s="242" t="s">
        <v>19</v>
      </c>
      <c r="F733" s="243" t="s">
        <v>970</v>
      </c>
      <c r="G733" s="241"/>
      <c r="H733" s="242" t="s">
        <v>19</v>
      </c>
      <c r="I733" s="244"/>
      <c r="J733" s="241"/>
      <c r="K733" s="241"/>
      <c r="L733" s="245"/>
      <c r="M733" s="246"/>
      <c r="N733" s="247"/>
      <c r="O733" s="247"/>
      <c r="P733" s="247"/>
      <c r="Q733" s="247"/>
      <c r="R733" s="247"/>
      <c r="S733" s="247"/>
      <c r="T733" s="248"/>
      <c r="AT733" s="249" t="s">
        <v>177</v>
      </c>
      <c r="AU733" s="249" t="s">
        <v>82</v>
      </c>
      <c r="AV733" s="13" t="s">
        <v>80</v>
      </c>
      <c r="AW733" s="13" t="s">
        <v>33</v>
      </c>
      <c r="AX733" s="13" t="s">
        <v>72</v>
      </c>
      <c r="AY733" s="249" t="s">
        <v>166</v>
      </c>
    </row>
    <row r="734" s="11" customFormat="1">
      <c r="B734" s="218"/>
      <c r="C734" s="219"/>
      <c r="D734" s="215" t="s">
        <v>177</v>
      </c>
      <c r="E734" s="220" t="s">
        <v>19</v>
      </c>
      <c r="F734" s="221" t="s">
        <v>971</v>
      </c>
      <c r="G734" s="219"/>
      <c r="H734" s="222">
        <v>47.520000000000003</v>
      </c>
      <c r="I734" s="223"/>
      <c r="J734" s="219"/>
      <c r="K734" s="219"/>
      <c r="L734" s="224"/>
      <c r="M734" s="225"/>
      <c r="N734" s="226"/>
      <c r="O734" s="226"/>
      <c r="P734" s="226"/>
      <c r="Q734" s="226"/>
      <c r="R734" s="226"/>
      <c r="S734" s="226"/>
      <c r="T734" s="227"/>
      <c r="AT734" s="228" t="s">
        <v>177</v>
      </c>
      <c r="AU734" s="228" t="s">
        <v>82</v>
      </c>
      <c r="AV734" s="11" t="s">
        <v>82</v>
      </c>
      <c r="AW734" s="11" t="s">
        <v>33</v>
      </c>
      <c r="AX734" s="11" t="s">
        <v>72</v>
      </c>
      <c r="AY734" s="228" t="s">
        <v>166</v>
      </c>
    </row>
    <row r="735" s="11" customFormat="1">
      <c r="B735" s="218"/>
      <c r="C735" s="219"/>
      <c r="D735" s="215" t="s">
        <v>177</v>
      </c>
      <c r="E735" s="220" t="s">
        <v>19</v>
      </c>
      <c r="F735" s="221" t="s">
        <v>972</v>
      </c>
      <c r="G735" s="219"/>
      <c r="H735" s="222">
        <v>60.095999999999997</v>
      </c>
      <c r="I735" s="223"/>
      <c r="J735" s="219"/>
      <c r="K735" s="219"/>
      <c r="L735" s="224"/>
      <c r="M735" s="225"/>
      <c r="N735" s="226"/>
      <c r="O735" s="226"/>
      <c r="P735" s="226"/>
      <c r="Q735" s="226"/>
      <c r="R735" s="226"/>
      <c r="S735" s="226"/>
      <c r="T735" s="227"/>
      <c r="AT735" s="228" t="s">
        <v>177</v>
      </c>
      <c r="AU735" s="228" t="s">
        <v>82</v>
      </c>
      <c r="AV735" s="11" t="s">
        <v>82</v>
      </c>
      <c r="AW735" s="11" t="s">
        <v>33</v>
      </c>
      <c r="AX735" s="11" t="s">
        <v>72</v>
      </c>
      <c r="AY735" s="228" t="s">
        <v>166</v>
      </c>
    </row>
    <row r="736" s="13" customFormat="1">
      <c r="B736" s="240"/>
      <c r="C736" s="241"/>
      <c r="D736" s="215" t="s">
        <v>177</v>
      </c>
      <c r="E736" s="242" t="s">
        <v>19</v>
      </c>
      <c r="F736" s="243" t="s">
        <v>497</v>
      </c>
      <c r="G736" s="241"/>
      <c r="H736" s="242" t="s">
        <v>19</v>
      </c>
      <c r="I736" s="244"/>
      <c r="J736" s="241"/>
      <c r="K736" s="241"/>
      <c r="L736" s="245"/>
      <c r="M736" s="246"/>
      <c r="N736" s="247"/>
      <c r="O736" s="247"/>
      <c r="P736" s="247"/>
      <c r="Q736" s="247"/>
      <c r="R736" s="247"/>
      <c r="S736" s="247"/>
      <c r="T736" s="248"/>
      <c r="AT736" s="249" t="s">
        <v>177</v>
      </c>
      <c r="AU736" s="249" t="s">
        <v>82</v>
      </c>
      <c r="AV736" s="13" t="s">
        <v>80</v>
      </c>
      <c r="AW736" s="13" t="s">
        <v>33</v>
      </c>
      <c r="AX736" s="13" t="s">
        <v>72</v>
      </c>
      <c r="AY736" s="249" t="s">
        <v>166</v>
      </c>
    </row>
    <row r="737" s="11" customFormat="1">
      <c r="B737" s="218"/>
      <c r="C737" s="219"/>
      <c r="D737" s="215" t="s">
        <v>177</v>
      </c>
      <c r="E737" s="220" t="s">
        <v>19</v>
      </c>
      <c r="F737" s="221" t="s">
        <v>973</v>
      </c>
      <c r="G737" s="219"/>
      <c r="H737" s="222">
        <v>26.879999999999999</v>
      </c>
      <c r="I737" s="223"/>
      <c r="J737" s="219"/>
      <c r="K737" s="219"/>
      <c r="L737" s="224"/>
      <c r="M737" s="225"/>
      <c r="N737" s="226"/>
      <c r="O737" s="226"/>
      <c r="P737" s="226"/>
      <c r="Q737" s="226"/>
      <c r="R737" s="226"/>
      <c r="S737" s="226"/>
      <c r="T737" s="227"/>
      <c r="AT737" s="228" t="s">
        <v>177</v>
      </c>
      <c r="AU737" s="228" t="s">
        <v>82</v>
      </c>
      <c r="AV737" s="11" t="s">
        <v>82</v>
      </c>
      <c r="AW737" s="11" t="s">
        <v>33</v>
      </c>
      <c r="AX737" s="11" t="s">
        <v>72</v>
      </c>
      <c r="AY737" s="228" t="s">
        <v>166</v>
      </c>
    </row>
    <row r="738" s="13" customFormat="1">
      <c r="B738" s="240"/>
      <c r="C738" s="241"/>
      <c r="D738" s="215" t="s">
        <v>177</v>
      </c>
      <c r="E738" s="242" t="s">
        <v>19</v>
      </c>
      <c r="F738" s="243" t="s">
        <v>974</v>
      </c>
      <c r="G738" s="241"/>
      <c r="H738" s="242" t="s">
        <v>19</v>
      </c>
      <c r="I738" s="244"/>
      <c r="J738" s="241"/>
      <c r="K738" s="241"/>
      <c r="L738" s="245"/>
      <c r="M738" s="246"/>
      <c r="N738" s="247"/>
      <c r="O738" s="247"/>
      <c r="P738" s="247"/>
      <c r="Q738" s="247"/>
      <c r="R738" s="247"/>
      <c r="S738" s="247"/>
      <c r="T738" s="248"/>
      <c r="AT738" s="249" t="s">
        <v>177</v>
      </c>
      <c r="AU738" s="249" t="s">
        <v>82</v>
      </c>
      <c r="AV738" s="13" t="s">
        <v>80</v>
      </c>
      <c r="AW738" s="13" t="s">
        <v>33</v>
      </c>
      <c r="AX738" s="13" t="s">
        <v>72</v>
      </c>
      <c r="AY738" s="249" t="s">
        <v>166</v>
      </c>
    </row>
    <row r="739" s="11" customFormat="1">
      <c r="B739" s="218"/>
      <c r="C739" s="219"/>
      <c r="D739" s="215" t="s">
        <v>177</v>
      </c>
      <c r="E739" s="220" t="s">
        <v>19</v>
      </c>
      <c r="F739" s="221" t="s">
        <v>975</v>
      </c>
      <c r="G739" s="219"/>
      <c r="H739" s="222">
        <v>59.840000000000003</v>
      </c>
      <c r="I739" s="223"/>
      <c r="J739" s="219"/>
      <c r="K739" s="219"/>
      <c r="L739" s="224"/>
      <c r="M739" s="225"/>
      <c r="N739" s="226"/>
      <c r="O739" s="226"/>
      <c r="P739" s="226"/>
      <c r="Q739" s="226"/>
      <c r="R739" s="226"/>
      <c r="S739" s="226"/>
      <c r="T739" s="227"/>
      <c r="AT739" s="228" t="s">
        <v>177</v>
      </c>
      <c r="AU739" s="228" t="s">
        <v>82</v>
      </c>
      <c r="AV739" s="11" t="s">
        <v>82</v>
      </c>
      <c r="AW739" s="11" t="s">
        <v>33</v>
      </c>
      <c r="AX739" s="11" t="s">
        <v>72</v>
      </c>
      <c r="AY739" s="228" t="s">
        <v>166</v>
      </c>
    </row>
    <row r="740" s="13" customFormat="1">
      <c r="B740" s="240"/>
      <c r="C740" s="241"/>
      <c r="D740" s="215" t="s">
        <v>177</v>
      </c>
      <c r="E740" s="242" t="s">
        <v>19</v>
      </c>
      <c r="F740" s="243" t="s">
        <v>976</v>
      </c>
      <c r="G740" s="241"/>
      <c r="H740" s="242" t="s">
        <v>19</v>
      </c>
      <c r="I740" s="244"/>
      <c r="J740" s="241"/>
      <c r="K740" s="241"/>
      <c r="L740" s="245"/>
      <c r="M740" s="246"/>
      <c r="N740" s="247"/>
      <c r="O740" s="247"/>
      <c r="P740" s="247"/>
      <c r="Q740" s="247"/>
      <c r="R740" s="247"/>
      <c r="S740" s="247"/>
      <c r="T740" s="248"/>
      <c r="AT740" s="249" t="s">
        <v>177</v>
      </c>
      <c r="AU740" s="249" t="s">
        <v>82</v>
      </c>
      <c r="AV740" s="13" t="s">
        <v>80</v>
      </c>
      <c r="AW740" s="13" t="s">
        <v>33</v>
      </c>
      <c r="AX740" s="13" t="s">
        <v>72</v>
      </c>
      <c r="AY740" s="249" t="s">
        <v>166</v>
      </c>
    </row>
    <row r="741" s="11" customFormat="1">
      <c r="B741" s="218"/>
      <c r="C741" s="219"/>
      <c r="D741" s="215" t="s">
        <v>177</v>
      </c>
      <c r="E741" s="220" t="s">
        <v>19</v>
      </c>
      <c r="F741" s="221" t="s">
        <v>977</v>
      </c>
      <c r="G741" s="219"/>
      <c r="H741" s="222">
        <v>-44.100000000000001</v>
      </c>
      <c r="I741" s="223"/>
      <c r="J741" s="219"/>
      <c r="K741" s="219"/>
      <c r="L741" s="224"/>
      <c r="M741" s="225"/>
      <c r="N741" s="226"/>
      <c r="O741" s="226"/>
      <c r="P741" s="226"/>
      <c r="Q741" s="226"/>
      <c r="R741" s="226"/>
      <c r="S741" s="226"/>
      <c r="T741" s="227"/>
      <c r="AT741" s="228" t="s">
        <v>177</v>
      </c>
      <c r="AU741" s="228" t="s">
        <v>82</v>
      </c>
      <c r="AV741" s="11" t="s">
        <v>82</v>
      </c>
      <c r="AW741" s="11" t="s">
        <v>33</v>
      </c>
      <c r="AX741" s="11" t="s">
        <v>72</v>
      </c>
      <c r="AY741" s="228" t="s">
        <v>166</v>
      </c>
    </row>
    <row r="742" s="11" customFormat="1">
      <c r="B742" s="218"/>
      <c r="C742" s="219"/>
      <c r="D742" s="215" t="s">
        <v>177</v>
      </c>
      <c r="E742" s="220" t="s">
        <v>19</v>
      </c>
      <c r="F742" s="221" t="s">
        <v>978</v>
      </c>
      <c r="G742" s="219"/>
      <c r="H742" s="222">
        <v>-23.617999999999999</v>
      </c>
      <c r="I742" s="223"/>
      <c r="J742" s="219"/>
      <c r="K742" s="219"/>
      <c r="L742" s="224"/>
      <c r="M742" s="225"/>
      <c r="N742" s="226"/>
      <c r="O742" s="226"/>
      <c r="P742" s="226"/>
      <c r="Q742" s="226"/>
      <c r="R742" s="226"/>
      <c r="S742" s="226"/>
      <c r="T742" s="227"/>
      <c r="AT742" s="228" t="s">
        <v>177</v>
      </c>
      <c r="AU742" s="228" t="s">
        <v>82</v>
      </c>
      <c r="AV742" s="11" t="s">
        <v>82</v>
      </c>
      <c r="AW742" s="11" t="s">
        <v>33</v>
      </c>
      <c r="AX742" s="11" t="s">
        <v>72</v>
      </c>
      <c r="AY742" s="228" t="s">
        <v>166</v>
      </c>
    </row>
    <row r="743" s="13" customFormat="1">
      <c r="B743" s="240"/>
      <c r="C743" s="241"/>
      <c r="D743" s="215" t="s">
        <v>177</v>
      </c>
      <c r="E743" s="242" t="s">
        <v>19</v>
      </c>
      <c r="F743" s="243" t="s">
        <v>979</v>
      </c>
      <c r="G743" s="241"/>
      <c r="H743" s="242" t="s">
        <v>19</v>
      </c>
      <c r="I743" s="244"/>
      <c r="J743" s="241"/>
      <c r="K743" s="241"/>
      <c r="L743" s="245"/>
      <c r="M743" s="246"/>
      <c r="N743" s="247"/>
      <c r="O743" s="247"/>
      <c r="P743" s="247"/>
      <c r="Q743" s="247"/>
      <c r="R743" s="247"/>
      <c r="S743" s="247"/>
      <c r="T743" s="248"/>
      <c r="AT743" s="249" t="s">
        <v>177</v>
      </c>
      <c r="AU743" s="249" t="s">
        <v>82</v>
      </c>
      <c r="AV743" s="13" t="s">
        <v>80</v>
      </c>
      <c r="AW743" s="13" t="s">
        <v>33</v>
      </c>
      <c r="AX743" s="13" t="s">
        <v>72</v>
      </c>
      <c r="AY743" s="249" t="s">
        <v>166</v>
      </c>
    </row>
    <row r="744" s="11" customFormat="1">
      <c r="B744" s="218"/>
      <c r="C744" s="219"/>
      <c r="D744" s="215" t="s">
        <v>177</v>
      </c>
      <c r="E744" s="220" t="s">
        <v>19</v>
      </c>
      <c r="F744" s="221" t="s">
        <v>980</v>
      </c>
      <c r="G744" s="219"/>
      <c r="H744" s="222">
        <v>34.545000000000002</v>
      </c>
      <c r="I744" s="223"/>
      <c r="J744" s="219"/>
      <c r="K744" s="219"/>
      <c r="L744" s="224"/>
      <c r="M744" s="225"/>
      <c r="N744" s="226"/>
      <c r="O744" s="226"/>
      <c r="P744" s="226"/>
      <c r="Q744" s="226"/>
      <c r="R744" s="226"/>
      <c r="S744" s="226"/>
      <c r="T744" s="227"/>
      <c r="AT744" s="228" t="s">
        <v>177</v>
      </c>
      <c r="AU744" s="228" t="s">
        <v>82</v>
      </c>
      <c r="AV744" s="11" t="s">
        <v>82</v>
      </c>
      <c r="AW744" s="11" t="s">
        <v>33</v>
      </c>
      <c r="AX744" s="11" t="s">
        <v>72</v>
      </c>
      <c r="AY744" s="228" t="s">
        <v>166</v>
      </c>
    </row>
    <row r="745" s="11" customFormat="1">
      <c r="B745" s="218"/>
      <c r="C745" s="219"/>
      <c r="D745" s="215" t="s">
        <v>177</v>
      </c>
      <c r="E745" s="220" t="s">
        <v>19</v>
      </c>
      <c r="F745" s="221" t="s">
        <v>981</v>
      </c>
      <c r="G745" s="219"/>
      <c r="H745" s="222">
        <v>18.199999999999999</v>
      </c>
      <c r="I745" s="223"/>
      <c r="J745" s="219"/>
      <c r="K745" s="219"/>
      <c r="L745" s="224"/>
      <c r="M745" s="225"/>
      <c r="N745" s="226"/>
      <c r="O745" s="226"/>
      <c r="P745" s="226"/>
      <c r="Q745" s="226"/>
      <c r="R745" s="226"/>
      <c r="S745" s="226"/>
      <c r="T745" s="227"/>
      <c r="AT745" s="228" t="s">
        <v>177</v>
      </c>
      <c r="AU745" s="228" t="s">
        <v>82</v>
      </c>
      <c r="AV745" s="11" t="s">
        <v>82</v>
      </c>
      <c r="AW745" s="11" t="s">
        <v>33</v>
      </c>
      <c r="AX745" s="11" t="s">
        <v>72</v>
      </c>
      <c r="AY745" s="228" t="s">
        <v>166</v>
      </c>
    </row>
    <row r="746" s="11" customFormat="1">
      <c r="B746" s="218"/>
      <c r="C746" s="219"/>
      <c r="D746" s="215" t="s">
        <v>177</v>
      </c>
      <c r="E746" s="220" t="s">
        <v>19</v>
      </c>
      <c r="F746" s="221" t="s">
        <v>982</v>
      </c>
      <c r="G746" s="219"/>
      <c r="H746" s="222">
        <v>1.855</v>
      </c>
      <c r="I746" s="223"/>
      <c r="J746" s="219"/>
      <c r="K746" s="219"/>
      <c r="L746" s="224"/>
      <c r="M746" s="225"/>
      <c r="N746" s="226"/>
      <c r="O746" s="226"/>
      <c r="P746" s="226"/>
      <c r="Q746" s="226"/>
      <c r="R746" s="226"/>
      <c r="S746" s="226"/>
      <c r="T746" s="227"/>
      <c r="AT746" s="228" t="s">
        <v>177</v>
      </c>
      <c r="AU746" s="228" t="s">
        <v>82</v>
      </c>
      <c r="AV746" s="11" t="s">
        <v>82</v>
      </c>
      <c r="AW746" s="11" t="s">
        <v>33</v>
      </c>
      <c r="AX746" s="11" t="s">
        <v>72</v>
      </c>
      <c r="AY746" s="228" t="s">
        <v>166</v>
      </c>
    </row>
    <row r="747" s="11" customFormat="1">
      <c r="B747" s="218"/>
      <c r="C747" s="219"/>
      <c r="D747" s="215" t="s">
        <v>177</v>
      </c>
      <c r="E747" s="220" t="s">
        <v>19</v>
      </c>
      <c r="F747" s="221" t="s">
        <v>983</v>
      </c>
      <c r="G747" s="219"/>
      <c r="H747" s="222">
        <v>2.3980000000000001</v>
      </c>
      <c r="I747" s="223"/>
      <c r="J747" s="219"/>
      <c r="K747" s="219"/>
      <c r="L747" s="224"/>
      <c r="M747" s="225"/>
      <c r="N747" s="226"/>
      <c r="O747" s="226"/>
      <c r="P747" s="226"/>
      <c r="Q747" s="226"/>
      <c r="R747" s="226"/>
      <c r="S747" s="226"/>
      <c r="T747" s="227"/>
      <c r="AT747" s="228" t="s">
        <v>177</v>
      </c>
      <c r="AU747" s="228" t="s">
        <v>82</v>
      </c>
      <c r="AV747" s="11" t="s">
        <v>82</v>
      </c>
      <c r="AW747" s="11" t="s">
        <v>33</v>
      </c>
      <c r="AX747" s="11" t="s">
        <v>72</v>
      </c>
      <c r="AY747" s="228" t="s">
        <v>166</v>
      </c>
    </row>
    <row r="748" s="11" customFormat="1">
      <c r="B748" s="218"/>
      <c r="C748" s="219"/>
      <c r="D748" s="215" t="s">
        <v>177</v>
      </c>
      <c r="E748" s="220" t="s">
        <v>19</v>
      </c>
      <c r="F748" s="221" t="s">
        <v>984</v>
      </c>
      <c r="G748" s="219"/>
      <c r="H748" s="222">
        <v>1.96</v>
      </c>
      <c r="I748" s="223"/>
      <c r="J748" s="219"/>
      <c r="K748" s="219"/>
      <c r="L748" s="224"/>
      <c r="M748" s="225"/>
      <c r="N748" s="226"/>
      <c r="O748" s="226"/>
      <c r="P748" s="226"/>
      <c r="Q748" s="226"/>
      <c r="R748" s="226"/>
      <c r="S748" s="226"/>
      <c r="T748" s="227"/>
      <c r="AT748" s="228" t="s">
        <v>177</v>
      </c>
      <c r="AU748" s="228" t="s">
        <v>82</v>
      </c>
      <c r="AV748" s="11" t="s">
        <v>82</v>
      </c>
      <c r="AW748" s="11" t="s">
        <v>33</v>
      </c>
      <c r="AX748" s="11" t="s">
        <v>72</v>
      </c>
      <c r="AY748" s="228" t="s">
        <v>166</v>
      </c>
    </row>
    <row r="749" s="11" customFormat="1">
      <c r="B749" s="218"/>
      <c r="C749" s="219"/>
      <c r="D749" s="215" t="s">
        <v>177</v>
      </c>
      <c r="E749" s="220" t="s">
        <v>19</v>
      </c>
      <c r="F749" s="221" t="s">
        <v>985</v>
      </c>
      <c r="G749" s="219"/>
      <c r="H749" s="222">
        <v>2.4500000000000002</v>
      </c>
      <c r="I749" s="223"/>
      <c r="J749" s="219"/>
      <c r="K749" s="219"/>
      <c r="L749" s="224"/>
      <c r="M749" s="225"/>
      <c r="N749" s="226"/>
      <c r="O749" s="226"/>
      <c r="P749" s="226"/>
      <c r="Q749" s="226"/>
      <c r="R749" s="226"/>
      <c r="S749" s="226"/>
      <c r="T749" s="227"/>
      <c r="AT749" s="228" t="s">
        <v>177</v>
      </c>
      <c r="AU749" s="228" t="s">
        <v>82</v>
      </c>
      <c r="AV749" s="11" t="s">
        <v>82</v>
      </c>
      <c r="AW749" s="11" t="s">
        <v>33</v>
      </c>
      <c r="AX749" s="11" t="s">
        <v>72</v>
      </c>
      <c r="AY749" s="228" t="s">
        <v>166</v>
      </c>
    </row>
    <row r="750" s="11" customFormat="1">
      <c r="B750" s="218"/>
      <c r="C750" s="219"/>
      <c r="D750" s="215" t="s">
        <v>177</v>
      </c>
      <c r="E750" s="220" t="s">
        <v>19</v>
      </c>
      <c r="F750" s="221" t="s">
        <v>986</v>
      </c>
      <c r="G750" s="219"/>
      <c r="H750" s="222">
        <v>1.8200000000000001</v>
      </c>
      <c r="I750" s="223"/>
      <c r="J750" s="219"/>
      <c r="K750" s="219"/>
      <c r="L750" s="224"/>
      <c r="M750" s="225"/>
      <c r="N750" s="226"/>
      <c r="O750" s="226"/>
      <c r="P750" s="226"/>
      <c r="Q750" s="226"/>
      <c r="R750" s="226"/>
      <c r="S750" s="226"/>
      <c r="T750" s="227"/>
      <c r="AT750" s="228" t="s">
        <v>177</v>
      </c>
      <c r="AU750" s="228" t="s">
        <v>82</v>
      </c>
      <c r="AV750" s="11" t="s">
        <v>82</v>
      </c>
      <c r="AW750" s="11" t="s">
        <v>33</v>
      </c>
      <c r="AX750" s="11" t="s">
        <v>72</v>
      </c>
      <c r="AY750" s="228" t="s">
        <v>166</v>
      </c>
    </row>
    <row r="751" s="13" customFormat="1">
      <c r="B751" s="240"/>
      <c r="C751" s="241"/>
      <c r="D751" s="215" t="s">
        <v>177</v>
      </c>
      <c r="E751" s="242" t="s">
        <v>19</v>
      </c>
      <c r="F751" s="243" t="s">
        <v>588</v>
      </c>
      <c r="G751" s="241"/>
      <c r="H751" s="242" t="s">
        <v>19</v>
      </c>
      <c r="I751" s="244"/>
      <c r="J751" s="241"/>
      <c r="K751" s="241"/>
      <c r="L751" s="245"/>
      <c r="M751" s="246"/>
      <c r="N751" s="247"/>
      <c r="O751" s="247"/>
      <c r="P751" s="247"/>
      <c r="Q751" s="247"/>
      <c r="R751" s="247"/>
      <c r="S751" s="247"/>
      <c r="T751" s="248"/>
      <c r="AT751" s="249" t="s">
        <v>177</v>
      </c>
      <c r="AU751" s="249" t="s">
        <v>82</v>
      </c>
      <c r="AV751" s="13" t="s">
        <v>80</v>
      </c>
      <c r="AW751" s="13" t="s">
        <v>33</v>
      </c>
      <c r="AX751" s="13" t="s">
        <v>72</v>
      </c>
      <c r="AY751" s="249" t="s">
        <v>166</v>
      </c>
    </row>
    <row r="752" s="11" customFormat="1">
      <c r="B752" s="218"/>
      <c r="C752" s="219"/>
      <c r="D752" s="215" t="s">
        <v>177</v>
      </c>
      <c r="E752" s="220" t="s">
        <v>19</v>
      </c>
      <c r="F752" s="221" t="s">
        <v>987</v>
      </c>
      <c r="G752" s="219"/>
      <c r="H752" s="222">
        <v>237.59999999999999</v>
      </c>
      <c r="I752" s="223"/>
      <c r="J752" s="219"/>
      <c r="K752" s="219"/>
      <c r="L752" s="224"/>
      <c r="M752" s="225"/>
      <c r="N752" s="226"/>
      <c r="O752" s="226"/>
      <c r="P752" s="226"/>
      <c r="Q752" s="226"/>
      <c r="R752" s="226"/>
      <c r="S752" s="226"/>
      <c r="T752" s="227"/>
      <c r="AT752" s="228" t="s">
        <v>177</v>
      </c>
      <c r="AU752" s="228" t="s">
        <v>82</v>
      </c>
      <c r="AV752" s="11" t="s">
        <v>82</v>
      </c>
      <c r="AW752" s="11" t="s">
        <v>33</v>
      </c>
      <c r="AX752" s="11" t="s">
        <v>72</v>
      </c>
      <c r="AY752" s="228" t="s">
        <v>166</v>
      </c>
    </row>
    <row r="753" s="11" customFormat="1">
      <c r="B753" s="218"/>
      <c r="C753" s="219"/>
      <c r="D753" s="215" t="s">
        <v>177</v>
      </c>
      <c r="E753" s="220" t="s">
        <v>19</v>
      </c>
      <c r="F753" s="221" t="s">
        <v>988</v>
      </c>
      <c r="G753" s="219"/>
      <c r="H753" s="222">
        <v>-32.399999999999999</v>
      </c>
      <c r="I753" s="223"/>
      <c r="J753" s="219"/>
      <c r="K753" s="219"/>
      <c r="L753" s="224"/>
      <c r="M753" s="225"/>
      <c r="N753" s="226"/>
      <c r="O753" s="226"/>
      <c r="P753" s="226"/>
      <c r="Q753" s="226"/>
      <c r="R753" s="226"/>
      <c r="S753" s="226"/>
      <c r="T753" s="227"/>
      <c r="AT753" s="228" t="s">
        <v>177</v>
      </c>
      <c r="AU753" s="228" t="s">
        <v>82</v>
      </c>
      <c r="AV753" s="11" t="s">
        <v>82</v>
      </c>
      <c r="AW753" s="11" t="s">
        <v>33</v>
      </c>
      <c r="AX753" s="11" t="s">
        <v>72</v>
      </c>
      <c r="AY753" s="228" t="s">
        <v>166</v>
      </c>
    </row>
    <row r="754" s="13" customFormat="1">
      <c r="B754" s="240"/>
      <c r="C754" s="241"/>
      <c r="D754" s="215" t="s">
        <v>177</v>
      </c>
      <c r="E754" s="242" t="s">
        <v>19</v>
      </c>
      <c r="F754" s="243" t="s">
        <v>278</v>
      </c>
      <c r="G754" s="241"/>
      <c r="H754" s="242" t="s">
        <v>19</v>
      </c>
      <c r="I754" s="244"/>
      <c r="J754" s="241"/>
      <c r="K754" s="241"/>
      <c r="L754" s="245"/>
      <c r="M754" s="246"/>
      <c r="N754" s="247"/>
      <c r="O754" s="247"/>
      <c r="P754" s="247"/>
      <c r="Q754" s="247"/>
      <c r="R754" s="247"/>
      <c r="S754" s="247"/>
      <c r="T754" s="248"/>
      <c r="AT754" s="249" t="s">
        <v>177</v>
      </c>
      <c r="AU754" s="249" t="s">
        <v>82</v>
      </c>
      <c r="AV754" s="13" t="s">
        <v>80</v>
      </c>
      <c r="AW754" s="13" t="s">
        <v>33</v>
      </c>
      <c r="AX754" s="13" t="s">
        <v>72</v>
      </c>
      <c r="AY754" s="249" t="s">
        <v>166</v>
      </c>
    </row>
    <row r="755" s="11" customFormat="1">
      <c r="B755" s="218"/>
      <c r="C755" s="219"/>
      <c r="D755" s="215" t="s">
        <v>177</v>
      </c>
      <c r="E755" s="220" t="s">
        <v>19</v>
      </c>
      <c r="F755" s="221" t="s">
        <v>989</v>
      </c>
      <c r="G755" s="219"/>
      <c r="H755" s="222">
        <v>50.847999999999999</v>
      </c>
      <c r="I755" s="223"/>
      <c r="J755" s="219"/>
      <c r="K755" s="219"/>
      <c r="L755" s="224"/>
      <c r="M755" s="225"/>
      <c r="N755" s="226"/>
      <c r="O755" s="226"/>
      <c r="P755" s="226"/>
      <c r="Q755" s="226"/>
      <c r="R755" s="226"/>
      <c r="S755" s="226"/>
      <c r="T755" s="227"/>
      <c r="AT755" s="228" t="s">
        <v>177</v>
      </c>
      <c r="AU755" s="228" t="s">
        <v>82</v>
      </c>
      <c r="AV755" s="11" t="s">
        <v>82</v>
      </c>
      <c r="AW755" s="11" t="s">
        <v>33</v>
      </c>
      <c r="AX755" s="11" t="s">
        <v>72</v>
      </c>
      <c r="AY755" s="228" t="s">
        <v>166</v>
      </c>
    </row>
    <row r="756" s="11" customFormat="1">
      <c r="B756" s="218"/>
      <c r="C756" s="219"/>
      <c r="D756" s="215" t="s">
        <v>177</v>
      </c>
      <c r="E756" s="220" t="s">
        <v>19</v>
      </c>
      <c r="F756" s="221" t="s">
        <v>990</v>
      </c>
      <c r="G756" s="219"/>
      <c r="H756" s="222">
        <v>24.736000000000001</v>
      </c>
      <c r="I756" s="223"/>
      <c r="J756" s="219"/>
      <c r="K756" s="219"/>
      <c r="L756" s="224"/>
      <c r="M756" s="225"/>
      <c r="N756" s="226"/>
      <c r="O756" s="226"/>
      <c r="P756" s="226"/>
      <c r="Q756" s="226"/>
      <c r="R756" s="226"/>
      <c r="S756" s="226"/>
      <c r="T756" s="227"/>
      <c r="AT756" s="228" t="s">
        <v>177</v>
      </c>
      <c r="AU756" s="228" t="s">
        <v>82</v>
      </c>
      <c r="AV756" s="11" t="s">
        <v>82</v>
      </c>
      <c r="AW756" s="11" t="s">
        <v>33</v>
      </c>
      <c r="AX756" s="11" t="s">
        <v>72</v>
      </c>
      <c r="AY756" s="228" t="s">
        <v>166</v>
      </c>
    </row>
    <row r="757" s="13" customFormat="1">
      <c r="B757" s="240"/>
      <c r="C757" s="241"/>
      <c r="D757" s="215" t="s">
        <v>177</v>
      </c>
      <c r="E757" s="242" t="s">
        <v>19</v>
      </c>
      <c r="F757" s="243" t="s">
        <v>991</v>
      </c>
      <c r="G757" s="241"/>
      <c r="H757" s="242" t="s">
        <v>19</v>
      </c>
      <c r="I757" s="244"/>
      <c r="J757" s="241"/>
      <c r="K757" s="241"/>
      <c r="L757" s="245"/>
      <c r="M757" s="246"/>
      <c r="N757" s="247"/>
      <c r="O757" s="247"/>
      <c r="P757" s="247"/>
      <c r="Q757" s="247"/>
      <c r="R757" s="247"/>
      <c r="S757" s="247"/>
      <c r="T757" s="248"/>
      <c r="AT757" s="249" t="s">
        <v>177</v>
      </c>
      <c r="AU757" s="249" t="s">
        <v>82</v>
      </c>
      <c r="AV757" s="13" t="s">
        <v>80</v>
      </c>
      <c r="AW757" s="13" t="s">
        <v>33</v>
      </c>
      <c r="AX757" s="13" t="s">
        <v>72</v>
      </c>
      <c r="AY757" s="249" t="s">
        <v>166</v>
      </c>
    </row>
    <row r="758" s="11" customFormat="1">
      <c r="B758" s="218"/>
      <c r="C758" s="219"/>
      <c r="D758" s="215" t="s">
        <v>177</v>
      </c>
      <c r="E758" s="220" t="s">
        <v>19</v>
      </c>
      <c r="F758" s="221" t="s">
        <v>992</v>
      </c>
      <c r="G758" s="219"/>
      <c r="H758" s="222">
        <v>43.472000000000001</v>
      </c>
      <c r="I758" s="223"/>
      <c r="J758" s="219"/>
      <c r="K758" s="219"/>
      <c r="L758" s="224"/>
      <c r="M758" s="225"/>
      <c r="N758" s="226"/>
      <c r="O758" s="226"/>
      <c r="P758" s="226"/>
      <c r="Q758" s="226"/>
      <c r="R758" s="226"/>
      <c r="S758" s="226"/>
      <c r="T758" s="227"/>
      <c r="AT758" s="228" t="s">
        <v>177</v>
      </c>
      <c r="AU758" s="228" t="s">
        <v>82</v>
      </c>
      <c r="AV758" s="11" t="s">
        <v>82</v>
      </c>
      <c r="AW758" s="11" t="s">
        <v>33</v>
      </c>
      <c r="AX758" s="11" t="s">
        <v>72</v>
      </c>
      <c r="AY758" s="228" t="s">
        <v>166</v>
      </c>
    </row>
    <row r="759" s="11" customFormat="1">
      <c r="B759" s="218"/>
      <c r="C759" s="219"/>
      <c r="D759" s="215" t="s">
        <v>177</v>
      </c>
      <c r="E759" s="220" t="s">
        <v>19</v>
      </c>
      <c r="F759" s="221" t="s">
        <v>993</v>
      </c>
      <c r="G759" s="219"/>
      <c r="H759" s="222">
        <v>12.800000000000001</v>
      </c>
      <c r="I759" s="223"/>
      <c r="J759" s="219"/>
      <c r="K759" s="219"/>
      <c r="L759" s="224"/>
      <c r="M759" s="225"/>
      <c r="N759" s="226"/>
      <c r="O759" s="226"/>
      <c r="P759" s="226"/>
      <c r="Q759" s="226"/>
      <c r="R759" s="226"/>
      <c r="S759" s="226"/>
      <c r="T759" s="227"/>
      <c r="AT759" s="228" t="s">
        <v>177</v>
      </c>
      <c r="AU759" s="228" t="s">
        <v>82</v>
      </c>
      <c r="AV759" s="11" t="s">
        <v>82</v>
      </c>
      <c r="AW759" s="11" t="s">
        <v>33</v>
      </c>
      <c r="AX759" s="11" t="s">
        <v>72</v>
      </c>
      <c r="AY759" s="228" t="s">
        <v>166</v>
      </c>
    </row>
    <row r="760" s="13" customFormat="1">
      <c r="B760" s="240"/>
      <c r="C760" s="241"/>
      <c r="D760" s="215" t="s">
        <v>177</v>
      </c>
      <c r="E760" s="242" t="s">
        <v>19</v>
      </c>
      <c r="F760" s="243" t="s">
        <v>505</v>
      </c>
      <c r="G760" s="241"/>
      <c r="H760" s="242" t="s">
        <v>19</v>
      </c>
      <c r="I760" s="244"/>
      <c r="J760" s="241"/>
      <c r="K760" s="241"/>
      <c r="L760" s="245"/>
      <c r="M760" s="246"/>
      <c r="N760" s="247"/>
      <c r="O760" s="247"/>
      <c r="P760" s="247"/>
      <c r="Q760" s="247"/>
      <c r="R760" s="247"/>
      <c r="S760" s="247"/>
      <c r="T760" s="248"/>
      <c r="AT760" s="249" t="s">
        <v>177</v>
      </c>
      <c r="AU760" s="249" t="s">
        <v>82</v>
      </c>
      <c r="AV760" s="13" t="s">
        <v>80</v>
      </c>
      <c r="AW760" s="13" t="s">
        <v>33</v>
      </c>
      <c r="AX760" s="13" t="s">
        <v>72</v>
      </c>
      <c r="AY760" s="249" t="s">
        <v>166</v>
      </c>
    </row>
    <row r="761" s="11" customFormat="1">
      <c r="B761" s="218"/>
      <c r="C761" s="219"/>
      <c r="D761" s="215" t="s">
        <v>177</v>
      </c>
      <c r="E761" s="220" t="s">
        <v>19</v>
      </c>
      <c r="F761" s="221" t="s">
        <v>994</v>
      </c>
      <c r="G761" s="219"/>
      <c r="H761" s="222">
        <v>4.7999999999999998</v>
      </c>
      <c r="I761" s="223"/>
      <c r="J761" s="219"/>
      <c r="K761" s="219"/>
      <c r="L761" s="224"/>
      <c r="M761" s="225"/>
      <c r="N761" s="226"/>
      <c r="O761" s="226"/>
      <c r="P761" s="226"/>
      <c r="Q761" s="226"/>
      <c r="R761" s="226"/>
      <c r="S761" s="226"/>
      <c r="T761" s="227"/>
      <c r="AT761" s="228" t="s">
        <v>177</v>
      </c>
      <c r="AU761" s="228" t="s">
        <v>82</v>
      </c>
      <c r="AV761" s="11" t="s">
        <v>82</v>
      </c>
      <c r="AW761" s="11" t="s">
        <v>33</v>
      </c>
      <c r="AX761" s="11" t="s">
        <v>72</v>
      </c>
      <c r="AY761" s="228" t="s">
        <v>166</v>
      </c>
    </row>
    <row r="762" s="11" customFormat="1">
      <c r="B762" s="218"/>
      <c r="C762" s="219"/>
      <c r="D762" s="215" t="s">
        <v>177</v>
      </c>
      <c r="E762" s="220" t="s">
        <v>19</v>
      </c>
      <c r="F762" s="221" t="s">
        <v>995</v>
      </c>
      <c r="G762" s="219"/>
      <c r="H762" s="222">
        <v>22.768000000000001</v>
      </c>
      <c r="I762" s="223"/>
      <c r="J762" s="219"/>
      <c r="K762" s="219"/>
      <c r="L762" s="224"/>
      <c r="M762" s="225"/>
      <c r="N762" s="226"/>
      <c r="O762" s="226"/>
      <c r="P762" s="226"/>
      <c r="Q762" s="226"/>
      <c r="R762" s="226"/>
      <c r="S762" s="226"/>
      <c r="T762" s="227"/>
      <c r="AT762" s="228" t="s">
        <v>177</v>
      </c>
      <c r="AU762" s="228" t="s">
        <v>82</v>
      </c>
      <c r="AV762" s="11" t="s">
        <v>82</v>
      </c>
      <c r="AW762" s="11" t="s">
        <v>33</v>
      </c>
      <c r="AX762" s="11" t="s">
        <v>72</v>
      </c>
      <c r="AY762" s="228" t="s">
        <v>166</v>
      </c>
    </row>
    <row r="763" s="11" customFormat="1">
      <c r="B763" s="218"/>
      <c r="C763" s="219"/>
      <c r="D763" s="215" t="s">
        <v>177</v>
      </c>
      <c r="E763" s="220" t="s">
        <v>19</v>
      </c>
      <c r="F763" s="221" t="s">
        <v>996</v>
      </c>
      <c r="G763" s="219"/>
      <c r="H763" s="222">
        <v>-4.9000000000000004</v>
      </c>
      <c r="I763" s="223"/>
      <c r="J763" s="219"/>
      <c r="K763" s="219"/>
      <c r="L763" s="224"/>
      <c r="M763" s="225"/>
      <c r="N763" s="226"/>
      <c r="O763" s="226"/>
      <c r="P763" s="226"/>
      <c r="Q763" s="226"/>
      <c r="R763" s="226"/>
      <c r="S763" s="226"/>
      <c r="T763" s="227"/>
      <c r="AT763" s="228" t="s">
        <v>177</v>
      </c>
      <c r="AU763" s="228" t="s">
        <v>82</v>
      </c>
      <c r="AV763" s="11" t="s">
        <v>82</v>
      </c>
      <c r="AW763" s="11" t="s">
        <v>33</v>
      </c>
      <c r="AX763" s="11" t="s">
        <v>72</v>
      </c>
      <c r="AY763" s="228" t="s">
        <v>166</v>
      </c>
    </row>
    <row r="764" s="11" customFormat="1">
      <c r="B764" s="218"/>
      <c r="C764" s="219"/>
      <c r="D764" s="215" t="s">
        <v>177</v>
      </c>
      <c r="E764" s="220" t="s">
        <v>19</v>
      </c>
      <c r="F764" s="221" t="s">
        <v>997</v>
      </c>
      <c r="G764" s="219"/>
      <c r="H764" s="222">
        <v>40.991999999999997</v>
      </c>
      <c r="I764" s="223"/>
      <c r="J764" s="219"/>
      <c r="K764" s="219"/>
      <c r="L764" s="224"/>
      <c r="M764" s="225"/>
      <c r="N764" s="226"/>
      <c r="O764" s="226"/>
      <c r="P764" s="226"/>
      <c r="Q764" s="226"/>
      <c r="R764" s="226"/>
      <c r="S764" s="226"/>
      <c r="T764" s="227"/>
      <c r="AT764" s="228" t="s">
        <v>177</v>
      </c>
      <c r="AU764" s="228" t="s">
        <v>82</v>
      </c>
      <c r="AV764" s="11" t="s">
        <v>82</v>
      </c>
      <c r="AW764" s="11" t="s">
        <v>33</v>
      </c>
      <c r="AX764" s="11" t="s">
        <v>72</v>
      </c>
      <c r="AY764" s="228" t="s">
        <v>166</v>
      </c>
    </row>
    <row r="765" s="13" customFormat="1">
      <c r="B765" s="240"/>
      <c r="C765" s="241"/>
      <c r="D765" s="215" t="s">
        <v>177</v>
      </c>
      <c r="E765" s="242" t="s">
        <v>19</v>
      </c>
      <c r="F765" s="243" t="s">
        <v>998</v>
      </c>
      <c r="G765" s="241"/>
      <c r="H765" s="242" t="s">
        <v>19</v>
      </c>
      <c r="I765" s="244"/>
      <c r="J765" s="241"/>
      <c r="K765" s="241"/>
      <c r="L765" s="245"/>
      <c r="M765" s="246"/>
      <c r="N765" s="247"/>
      <c r="O765" s="247"/>
      <c r="P765" s="247"/>
      <c r="Q765" s="247"/>
      <c r="R765" s="247"/>
      <c r="S765" s="247"/>
      <c r="T765" s="248"/>
      <c r="AT765" s="249" t="s">
        <v>177</v>
      </c>
      <c r="AU765" s="249" t="s">
        <v>82</v>
      </c>
      <c r="AV765" s="13" t="s">
        <v>80</v>
      </c>
      <c r="AW765" s="13" t="s">
        <v>33</v>
      </c>
      <c r="AX765" s="13" t="s">
        <v>72</v>
      </c>
      <c r="AY765" s="249" t="s">
        <v>166</v>
      </c>
    </row>
    <row r="766" s="11" customFormat="1">
      <c r="B766" s="218"/>
      <c r="C766" s="219"/>
      <c r="D766" s="215" t="s">
        <v>177</v>
      </c>
      <c r="E766" s="220" t="s">
        <v>19</v>
      </c>
      <c r="F766" s="221" t="s">
        <v>999</v>
      </c>
      <c r="G766" s="219"/>
      <c r="H766" s="222">
        <v>20.256</v>
      </c>
      <c r="I766" s="223"/>
      <c r="J766" s="219"/>
      <c r="K766" s="219"/>
      <c r="L766" s="224"/>
      <c r="M766" s="225"/>
      <c r="N766" s="226"/>
      <c r="O766" s="226"/>
      <c r="P766" s="226"/>
      <c r="Q766" s="226"/>
      <c r="R766" s="226"/>
      <c r="S766" s="226"/>
      <c r="T766" s="227"/>
      <c r="AT766" s="228" t="s">
        <v>177</v>
      </c>
      <c r="AU766" s="228" t="s">
        <v>82</v>
      </c>
      <c r="AV766" s="11" t="s">
        <v>82</v>
      </c>
      <c r="AW766" s="11" t="s">
        <v>33</v>
      </c>
      <c r="AX766" s="11" t="s">
        <v>72</v>
      </c>
      <c r="AY766" s="228" t="s">
        <v>166</v>
      </c>
    </row>
    <row r="767" s="11" customFormat="1">
      <c r="B767" s="218"/>
      <c r="C767" s="219"/>
      <c r="D767" s="215" t="s">
        <v>177</v>
      </c>
      <c r="E767" s="220" t="s">
        <v>19</v>
      </c>
      <c r="F767" s="221" t="s">
        <v>1000</v>
      </c>
      <c r="G767" s="219"/>
      <c r="H767" s="222">
        <v>84.031999999999996</v>
      </c>
      <c r="I767" s="223"/>
      <c r="J767" s="219"/>
      <c r="K767" s="219"/>
      <c r="L767" s="224"/>
      <c r="M767" s="225"/>
      <c r="N767" s="226"/>
      <c r="O767" s="226"/>
      <c r="P767" s="226"/>
      <c r="Q767" s="226"/>
      <c r="R767" s="226"/>
      <c r="S767" s="226"/>
      <c r="T767" s="227"/>
      <c r="AT767" s="228" t="s">
        <v>177</v>
      </c>
      <c r="AU767" s="228" t="s">
        <v>82</v>
      </c>
      <c r="AV767" s="11" t="s">
        <v>82</v>
      </c>
      <c r="AW767" s="11" t="s">
        <v>33</v>
      </c>
      <c r="AX767" s="11" t="s">
        <v>72</v>
      </c>
      <c r="AY767" s="228" t="s">
        <v>166</v>
      </c>
    </row>
    <row r="768" s="11" customFormat="1">
      <c r="B768" s="218"/>
      <c r="C768" s="219"/>
      <c r="D768" s="215" t="s">
        <v>177</v>
      </c>
      <c r="E768" s="220" t="s">
        <v>19</v>
      </c>
      <c r="F768" s="221" t="s">
        <v>1001</v>
      </c>
      <c r="G768" s="219"/>
      <c r="H768" s="222">
        <v>42.335999999999999</v>
      </c>
      <c r="I768" s="223"/>
      <c r="J768" s="219"/>
      <c r="K768" s="219"/>
      <c r="L768" s="224"/>
      <c r="M768" s="225"/>
      <c r="N768" s="226"/>
      <c r="O768" s="226"/>
      <c r="P768" s="226"/>
      <c r="Q768" s="226"/>
      <c r="R768" s="226"/>
      <c r="S768" s="226"/>
      <c r="T768" s="227"/>
      <c r="AT768" s="228" t="s">
        <v>177</v>
      </c>
      <c r="AU768" s="228" t="s">
        <v>82</v>
      </c>
      <c r="AV768" s="11" t="s">
        <v>82</v>
      </c>
      <c r="AW768" s="11" t="s">
        <v>33</v>
      </c>
      <c r="AX768" s="11" t="s">
        <v>72</v>
      </c>
      <c r="AY768" s="228" t="s">
        <v>166</v>
      </c>
    </row>
    <row r="769" s="13" customFormat="1">
      <c r="B769" s="240"/>
      <c r="C769" s="241"/>
      <c r="D769" s="215" t="s">
        <v>177</v>
      </c>
      <c r="E769" s="242" t="s">
        <v>19</v>
      </c>
      <c r="F769" s="243" t="s">
        <v>1002</v>
      </c>
      <c r="G769" s="241"/>
      <c r="H769" s="242" t="s">
        <v>19</v>
      </c>
      <c r="I769" s="244"/>
      <c r="J769" s="241"/>
      <c r="K769" s="241"/>
      <c r="L769" s="245"/>
      <c r="M769" s="246"/>
      <c r="N769" s="247"/>
      <c r="O769" s="247"/>
      <c r="P769" s="247"/>
      <c r="Q769" s="247"/>
      <c r="R769" s="247"/>
      <c r="S769" s="247"/>
      <c r="T769" s="248"/>
      <c r="AT769" s="249" t="s">
        <v>177</v>
      </c>
      <c r="AU769" s="249" t="s">
        <v>82</v>
      </c>
      <c r="AV769" s="13" t="s">
        <v>80</v>
      </c>
      <c r="AW769" s="13" t="s">
        <v>33</v>
      </c>
      <c r="AX769" s="13" t="s">
        <v>72</v>
      </c>
      <c r="AY769" s="249" t="s">
        <v>166</v>
      </c>
    </row>
    <row r="770" s="11" customFormat="1">
      <c r="B770" s="218"/>
      <c r="C770" s="219"/>
      <c r="D770" s="215" t="s">
        <v>177</v>
      </c>
      <c r="E770" s="220" t="s">
        <v>19</v>
      </c>
      <c r="F770" s="221" t="s">
        <v>1003</v>
      </c>
      <c r="G770" s="219"/>
      <c r="H770" s="222">
        <v>18.888000000000002</v>
      </c>
      <c r="I770" s="223"/>
      <c r="J770" s="219"/>
      <c r="K770" s="219"/>
      <c r="L770" s="224"/>
      <c r="M770" s="225"/>
      <c r="N770" s="226"/>
      <c r="O770" s="226"/>
      <c r="P770" s="226"/>
      <c r="Q770" s="226"/>
      <c r="R770" s="226"/>
      <c r="S770" s="226"/>
      <c r="T770" s="227"/>
      <c r="AT770" s="228" t="s">
        <v>177</v>
      </c>
      <c r="AU770" s="228" t="s">
        <v>82</v>
      </c>
      <c r="AV770" s="11" t="s">
        <v>82</v>
      </c>
      <c r="AW770" s="11" t="s">
        <v>33</v>
      </c>
      <c r="AX770" s="11" t="s">
        <v>72</v>
      </c>
      <c r="AY770" s="228" t="s">
        <v>166</v>
      </c>
    </row>
    <row r="771" s="11" customFormat="1">
      <c r="B771" s="218"/>
      <c r="C771" s="219"/>
      <c r="D771" s="215" t="s">
        <v>177</v>
      </c>
      <c r="E771" s="220" t="s">
        <v>19</v>
      </c>
      <c r="F771" s="221" t="s">
        <v>1004</v>
      </c>
      <c r="G771" s="219"/>
      <c r="H771" s="222">
        <v>22.544</v>
      </c>
      <c r="I771" s="223"/>
      <c r="J771" s="219"/>
      <c r="K771" s="219"/>
      <c r="L771" s="224"/>
      <c r="M771" s="225"/>
      <c r="N771" s="226"/>
      <c r="O771" s="226"/>
      <c r="P771" s="226"/>
      <c r="Q771" s="226"/>
      <c r="R771" s="226"/>
      <c r="S771" s="226"/>
      <c r="T771" s="227"/>
      <c r="AT771" s="228" t="s">
        <v>177</v>
      </c>
      <c r="AU771" s="228" t="s">
        <v>82</v>
      </c>
      <c r="AV771" s="11" t="s">
        <v>82</v>
      </c>
      <c r="AW771" s="11" t="s">
        <v>33</v>
      </c>
      <c r="AX771" s="11" t="s">
        <v>72</v>
      </c>
      <c r="AY771" s="228" t="s">
        <v>166</v>
      </c>
    </row>
    <row r="772" s="11" customFormat="1">
      <c r="B772" s="218"/>
      <c r="C772" s="219"/>
      <c r="D772" s="215" t="s">
        <v>177</v>
      </c>
      <c r="E772" s="220" t="s">
        <v>19</v>
      </c>
      <c r="F772" s="221" t="s">
        <v>1005</v>
      </c>
      <c r="G772" s="219"/>
      <c r="H772" s="222">
        <v>17.408000000000001</v>
      </c>
      <c r="I772" s="223"/>
      <c r="J772" s="219"/>
      <c r="K772" s="219"/>
      <c r="L772" s="224"/>
      <c r="M772" s="225"/>
      <c r="N772" s="226"/>
      <c r="O772" s="226"/>
      <c r="P772" s="226"/>
      <c r="Q772" s="226"/>
      <c r="R772" s="226"/>
      <c r="S772" s="226"/>
      <c r="T772" s="227"/>
      <c r="AT772" s="228" t="s">
        <v>177</v>
      </c>
      <c r="AU772" s="228" t="s">
        <v>82</v>
      </c>
      <c r="AV772" s="11" t="s">
        <v>82</v>
      </c>
      <c r="AW772" s="11" t="s">
        <v>33</v>
      </c>
      <c r="AX772" s="11" t="s">
        <v>72</v>
      </c>
      <c r="AY772" s="228" t="s">
        <v>166</v>
      </c>
    </row>
    <row r="773" s="13" customFormat="1">
      <c r="B773" s="240"/>
      <c r="C773" s="241"/>
      <c r="D773" s="215" t="s">
        <v>177</v>
      </c>
      <c r="E773" s="242" t="s">
        <v>19</v>
      </c>
      <c r="F773" s="243" t="s">
        <v>1006</v>
      </c>
      <c r="G773" s="241"/>
      <c r="H773" s="242" t="s">
        <v>19</v>
      </c>
      <c r="I773" s="244"/>
      <c r="J773" s="241"/>
      <c r="K773" s="241"/>
      <c r="L773" s="245"/>
      <c r="M773" s="246"/>
      <c r="N773" s="247"/>
      <c r="O773" s="247"/>
      <c r="P773" s="247"/>
      <c r="Q773" s="247"/>
      <c r="R773" s="247"/>
      <c r="S773" s="247"/>
      <c r="T773" s="248"/>
      <c r="AT773" s="249" t="s">
        <v>177</v>
      </c>
      <c r="AU773" s="249" t="s">
        <v>82</v>
      </c>
      <c r="AV773" s="13" t="s">
        <v>80</v>
      </c>
      <c r="AW773" s="13" t="s">
        <v>33</v>
      </c>
      <c r="AX773" s="13" t="s">
        <v>72</v>
      </c>
      <c r="AY773" s="249" t="s">
        <v>166</v>
      </c>
    </row>
    <row r="774" s="11" customFormat="1">
      <c r="B774" s="218"/>
      <c r="C774" s="219"/>
      <c r="D774" s="215" t="s">
        <v>177</v>
      </c>
      <c r="E774" s="220" t="s">
        <v>19</v>
      </c>
      <c r="F774" s="221" t="s">
        <v>1007</v>
      </c>
      <c r="G774" s="219"/>
      <c r="H774" s="222">
        <v>39.472000000000001</v>
      </c>
      <c r="I774" s="223"/>
      <c r="J774" s="219"/>
      <c r="K774" s="219"/>
      <c r="L774" s="224"/>
      <c r="M774" s="225"/>
      <c r="N774" s="226"/>
      <c r="O774" s="226"/>
      <c r="P774" s="226"/>
      <c r="Q774" s="226"/>
      <c r="R774" s="226"/>
      <c r="S774" s="226"/>
      <c r="T774" s="227"/>
      <c r="AT774" s="228" t="s">
        <v>177</v>
      </c>
      <c r="AU774" s="228" t="s">
        <v>82</v>
      </c>
      <c r="AV774" s="11" t="s">
        <v>82</v>
      </c>
      <c r="AW774" s="11" t="s">
        <v>33</v>
      </c>
      <c r="AX774" s="11" t="s">
        <v>72</v>
      </c>
      <c r="AY774" s="228" t="s">
        <v>166</v>
      </c>
    </row>
    <row r="775" s="11" customFormat="1">
      <c r="B775" s="218"/>
      <c r="C775" s="219"/>
      <c r="D775" s="215" t="s">
        <v>177</v>
      </c>
      <c r="E775" s="220" t="s">
        <v>19</v>
      </c>
      <c r="F775" s="221" t="s">
        <v>1008</v>
      </c>
      <c r="G775" s="219"/>
      <c r="H775" s="222">
        <v>37.759999999999998</v>
      </c>
      <c r="I775" s="223"/>
      <c r="J775" s="219"/>
      <c r="K775" s="219"/>
      <c r="L775" s="224"/>
      <c r="M775" s="225"/>
      <c r="N775" s="226"/>
      <c r="O775" s="226"/>
      <c r="P775" s="226"/>
      <c r="Q775" s="226"/>
      <c r="R775" s="226"/>
      <c r="S775" s="226"/>
      <c r="T775" s="227"/>
      <c r="AT775" s="228" t="s">
        <v>177</v>
      </c>
      <c r="AU775" s="228" t="s">
        <v>82</v>
      </c>
      <c r="AV775" s="11" t="s">
        <v>82</v>
      </c>
      <c r="AW775" s="11" t="s">
        <v>33</v>
      </c>
      <c r="AX775" s="11" t="s">
        <v>72</v>
      </c>
      <c r="AY775" s="228" t="s">
        <v>166</v>
      </c>
    </row>
    <row r="776" s="13" customFormat="1">
      <c r="B776" s="240"/>
      <c r="C776" s="241"/>
      <c r="D776" s="215" t="s">
        <v>177</v>
      </c>
      <c r="E776" s="242" t="s">
        <v>19</v>
      </c>
      <c r="F776" s="243" t="s">
        <v>516</v>
      </c>
      <c r="G776" s="241"/>
      <c r="H776" s="242" t="s">
        <v>19</v>
      </c>
      <c r="I776" s="244"/>
      <c r="J776" s="241"/>
      <c r="K776" s="241"/>
      <c r="L776" s="245"/>
      <c r="M776" s="246"/>
      <c r="N776" s="247"/>
      <c r="O776" s="247"/>
      <c r="P776" s="247"/>
      <c r="Q776" s="247"/>
      <c r="R776" s="247"/>
      <c r="S776" s="247"/>
      <c r="T776" s="248"/>
      <c r="AT776" s="249" t="s">
        <v>177</v>
      </c>
      <c r="AU776" s="249" t="s">
        <v>82</v>
      </c>
      <c r="AV776" s="13" t="s">
        <v>80</v>
      </c>
      <c r="AW776" s="13" t="s">
        <v>33</v>
      </c>
      <c r="AX776" s="13" t="s">
        <v>72</v>
      </c>
      <c r="AY776" s="249" t="s">
        <v>166</v>
      </c>
    </row>
    <row r="777" s="11" customFormat="1">
      <c r="B777" s="218"/>
      <c r="C777" s="219"/>
      <c r="D777" s="215" t="s">
        <v>177</v>
      </c>
      <c r="E777" s="220" t="s">
        <v>19</v>
      </c>
      <c r="F777" s="221" t="s">
        <v>1009</v>
      </c>
      <c r="G777" s="219"/>
      <c r="H777" s="222">
        <v>60.634999999999998</v>
      </c>
      <c r="I777" s="223"/>
      <c r="J777" s="219"/>
      <c r="K777" s="219"/>
      <c r="L777" s="224"/>
      <c r="M777" s="225"/>
      <c r="N777" s="226"/>
      <c r="O777" s="226"/>
      <c r="P777" s="226"/>
      <c r="Q777" s="226"/>
      <c r="R777" s="226"/>
      <c r="S777" s="226"/>
      <c r="T777" s="227"/>
      <c r="AT777" s="228" t="s">
        <v>177</v>
      </c>
      <c r="AU777" s="228" t="s">
        <v>82</v>
      </c>
      <c r="AV777" s="11" t="s">
        <v>82</v>
      </c>
      <c r="AW777" s="11" t="s">
        <v>33</v>
      </c>
      <c r="AX777" s="11" t="s">
        <v>72</v>
      </c>
      <c r="AY777" s="228" t="s">
        <v>166</v>
      </c>
    </row>
    <row r="778" s="13" customFormat="1">
      <c r="B778" s="240"/>
      <c r="C778" s="241"/>
      <c r="D778" s="215" t="s">
        <v>177</v>
      </c>
      <c r="E778" s="242" t="s">
        <v>19</v>
      </c>
      <c r="F778" s="243" t="s">
        <v>1010</v>
      </c>
      <c r="G778" s="241"/>
      <c r="H778" s="242" t="s">
        <v>19</v>
      </c>
      <c r="I778" s="244"/>
      <c r="J778" s="241"/>
      <c r="K778" s="241"/>
      <c r="L778" s="245"/>
      <c r="M778" s="246"/>
      <c r="N778" s="247"/>
      <c r="O778" s="247"/>
      <c r="P778" s="247"/>
      <c r="Q778" s="247"/>
      <c r="R778" s="247"/>
      <c r="S778" s="247"/>
      <c r="T778" s="248"/>
      <c r="AT778" s="249" t="s">
        <v>177</v>
      </c>
      <c r="AU778" s="249" t="s">
        <v>82</v>
      </c>
      <c r="AV778" s="13" t="s">
        <v>80</v>
      </c>
      <c r="AW778" s="13" t="s">
        <v>33</v>
      </c>
      <c r="AX778" s="13" t="s">
        <v>72</v>
      </c>
      <c r="AY778" s="249" t="s">
        <v>166</v>
      </c>
    </row>
    <row r="779" s="12" customFormat="1">
      <c r="B779" s="229"/>
      <c r="C779" s="230"/>
      <c r="D779" s="215" t="s">
        <v>177</v>
      </c>
      <c r="E779" s="231" t="s">
        <v>19</v>
      </c>
      <c r="F779" s="232" t="s">
        <v>179</v>
      </c>
      <c r="G779" s="230"/>
      <c r="H779" s="233">
        <v>1507.6529999999998</v>
      </c>
      <c r="I779" s="234"/>
      <c r="J779" s="230"/>
      <c r="K779" s="230"/>
      <c r="L779" s="235"/>
      <c r="M779" s="236"/>
      <c r="N779" s="237"/>
      <c r="O779" s="237"/>
      <c r="P779" s="237"/>
      <c r="Q779" s="237"/>
      <c r="R779" s="237"/>
      <c r="S779" s="237"/>
      <c r="T779" s="238"/>
      <c r="AT779" s="239" t="s">
        <v>177</v>
      </c>
      <c r="AU779" s="239" t="s">
        <v>82</v>
      </c>
      <c r="AV779" s="12" t="s">
        <v>173</v>
      </c>
      <c r="AW779" s="12" t="s">
        <v>33</v>
      </c>
      <c r="AX779" s="12" t="s">
        <v>80</v>
      </c>
      <c r="AY779" s="239" t="s">
        <v>166</v>
      </c>
    </row>
    <row r="780" s="10" customFormat="1" ht="22.8" customHeight="1">
      <c r="B780" s="187"/>
      <c r="C780" s="188"/>
      <c r="D780" s="189" t="s">
        <v>71</v>
      </c>
      <c r="E780" s="201" t="s">
        <v>1011</v>
      </c>
      <c r="F780" s="201" t="s">
        <v>1012</v>
      </c>
      <c r="G780" s="188"/>
      <c r="H780" s="188"/>
      <c r="I780" s="191"/>
      <c r="J780" s="202">
        <f>BK780</f>
        <v>0</v>
      </c>
      <c r="K780" s="188"/>
      <c r="L780" s="193"/>
      <c r="M780" s="194"/>
      <c r="N780" s="195"/>
      <c r="O780" s="195"/>
      <c r="P780" s="196">
        <f>SUM(P781:P805)</f>
        <v>0</v>
      </c>
      <c r="Q780" s="195"/>
      <c r="R780" s="196">
        <f>SUM(R781:R805)</f>
        <v>0</v>
      </c>
      <c r="S780" s="195"/>
      <c r="T780" s="197">
        <f>SUM(T781:T805)</f>
        <v>0</v>
      </c>
      <c r="AR780" s="198" t="s">
        <v>80</v>
      </c>
      <c r="AT780" s="199" t="s">
        <v>71</v>
      </c>
      <c r="AU780" s="199" t="s">
        <v>80</v>
      </c>
      <c r="AY780" s="198" t="s">
        <v>166</v>
      </c>
      <c r="BK780" s="200">
        <f>SUM(BK781:BK805)</f>
        <v>0</v>
      </c>
    </row>
    <row r="781" s="1" customFormat="1" ht="22.5" customHeight="1">
      <c r="B781" s="37"/>
      <c r="C781" s="203" t="s">
        <v>1013</v>
      </c>
      <c r="D781" s="203" t="s">
        <v>168</v>
      </c>
      <c r="E781" s="204" t="s">
        <v>1014</v>
      </c>
      <c r="F781" s="205" t="s">
        <v>1015</v>
      </c>
      <c r="G781" s="206" t="s">
        <v>221</v>
      </c>
      <c r="H781" s="207">
        <v>248.25</v>
      </c>
      <c r="I781" s="208"/>
      <c r="J781" s="209">
        <f>ROUND(I781*H781,2)</f>
        <v>0</v>
      </c>
      <c r="K781" s="205" t="s">
        <v>172</v>
      </c>
      <c r="L781" s="42"/>
      <c r="M781" s="210" t="s">
        <v>19</v>
      </c>
      <c r="N781" s="211" t="s">
        <v>43</v>
      </c>
      <c r="O781" s="78"/>
      <c r="P781" s="212">
        <f>O781*H781</f>
        <v>0</v>
      </c>
      <c r="Q781" s="212">
        <v>0</v>
      </c>
      <c r="R781" s="212">
        <f>Q781*H781</f>
        <v>0</v>
      </c>
      <c r="S781" s="212">
        <v>0</v>
      </c>
      <c r="T781" s="213">
        <f>S781*H781</f>
        <v>0</v>
      </c>
      <c r="AR781" s="16" t="s">
        <v>173</v>
      </c>
      <c r="AT781" s="16" t="s">
        <v>168</v>
      </c>
      <c r="AU781" s="16" t="s">
        <v>82</v>
      </c>
      <c r="AY781" s="16" t="s">
        <v>166</v>
      </c>
      <c r="BE781" s="214">
        <f>IF(N781="základní",J781,0)</f>
        <v>0</v>
      </c>
      <c r="BF781" s="214">
        <f>IF(N781="snížená",J781,0)</f>
        <v>0</v>
      </c>
      <c r="BG781" s="214">
        <f>IF(N781="zákl. přenesená",J781,0)</f>
        <v>0</v>
      </c>
      <c r="BH781" s="214">
        <f>IF(N781="sníž. přenesená",J781,0)</f>
        <v>0</v>
      </c>
      <c r="BI781" s="214">
        <f>IF(N781="nulová",J781,0)</f>
        <v>0</v>
      </c>
      <c r="BJ781" s="16" t="s">
        <v>80</v>
      </c>
      <c r="BK781" s="214">
        <f>ROUND(I781*H781,2)</f>
        <v>0</v>
      </c>
      <c r="BL781" s="16" t="s">
        <v>173</v>
      </c>
      <c r="BM781" s="16" t="s">
        <v>1016</v>
      </c>
    </row>
    <row r="782" s="1" customFormat="1">
      <c r="B782" s="37"/>
      <c r="C782" s="38"/>
      <c r="D782" s="215" t="s">
        <v>175</v>
      </c>
      <c r="E782" s="38"/>
      <c r="F782" s="216" t="s">
        <v>1017</v>
      </c>
      <c r="G782" s="38"/>
      <c r="H782" s="38"/>
      <c r="I782" s="129"/>
      <c r="J782" s="38"/>
      <c r="K782" s="38"/>
      <c r="L782" s="42"/>
      <c r="M782" s="217"/>
      <c r="N782" s="78"/>
      <c r="O782" s="78"/>
      <c r="P782" s="78"/>
      <c r="Q782" s="78"/>
      <c r="R782" s="78"/>
      <c r="S782" s="78"/>
      <c r="T782" s="79"/>
      <c r="AT782" s="16" t="s">
        <v>175</v>
      </c>
      <c r="AU782" s="16" t="s">
        <v>82</v>
      </c>
    </row>
    <row r="783" s="1" customFormat="1" ht="16.5" customHeight="1">
      <c r="B783" s="37"/>
      <c r="C783" s="203" t="s">
        <v>1018</v>
      </c>
      <c r="D783" s="203" t="s">
        <v>168</v>
      </c>
      <c r="E783" s="204" t="s">
        <v>1019</v>
      </c>
      <c r="F783" s="205" t="s">
        <v>1020</v>
      </c>
      <c r="G783" s="206" t="s">
        <v>221</v>
      </c>
      <c r="H783" s="207">
        <v>248.25</v>
      </c>
      <c r="I783" s="208"/>
      <c r="J783" s="209">
        <f>ROUND(I783*H783,2)</f>
        <v>0</v>
      </c>
      <c r="K783" s="205" t="s">
        <v>172</v>
      </c>
      <c r="L783" s="42"/>
      <c r="M783" s="210" t="s">
        <v>19</v>
      </c>
      <c r="N783" s="211" t="s">
        <v>43</v>
      </c>
      <c r="O783" s="78"/>
      <c r="P783" s="212">
        <f>O783*H783</f>
        <v>0</v>
      </c>
      <c r="Q783" s="212">
        <v>0</v>
      </c>
      <c r="R783" s="212">
        <f>Q783*H783</f>
        <v>0</v>
      </c>
      <c r="S783" s="212">
        <v>0</v>
      </c>
      <c r="T783" s="213">
        <f>S783*H783</f>
        <v>0</v>
      </c>
      <c r="AR783" s="16" t="s">
        <v>173</v>
      </c>
      <c r="AT783" s="16" t="s">
        <v>168</v>
      </c>
      <c r="AU783" s="16" t="s">
        <v>82</v>
      </c>
      <c r="AY783" s="16" t="s">
        <v>166</v>
      </c>
      <c r="BE783" s="214">
        <f>IF(N783="základní",J783,0)</f>
        <v>0</v>
      </c>
      <c r="BF783" s="214">
        <f>IF(N783="snížená",J783,0)</f>
        <v>0</v>
      </c>
      <c r="BG783" s="214">
        <f>IF(N783="zákl. přenesená",J783,0)</f>
        <v>0</v>
      </c>
      <c r="BH783" s="214">
        <f>IF(N783="sníž. přenesená",J783,0)</f>
        <v>0</v>
      </c>
      <c r="BI783" s="214">
        <f>IF(N783="nulová",J783,0)</f>
        <v>0</v>
      </c>
      <c r="BJ783" s="16" t="s">
        <v>80</v>
      </c>
      <c r="BK783" s="214">
        <f>ROUND(I783*H783,2)</f>
        <v>0</v>
      </c>
      <c r="BL783" s="16" t="s">
        <v>173</v>
      </c>
      <c r="BM783" s="16" t="s">
        <v>1021</v>
      </c>
    </row>
    <row r="784" s="1" customFormat="1">
      <c r="B784" s="37"/>
      <c r="C784" s="38"/>
      <c r="D784" s="215" t="s">
        <v>175</v>
      </c>
      <c r="E784" s="38"/>
      <c r="F784" s="216" t="s">
        <v>1022</v>
      </c>
      <c r="G784" s="38"/>
      <c r="H784" s="38"/>
      <c r="I784" s="129"/>
      <c r="J784" s="38"/>
      <c r="K784" s="38"/>
      <c r="L784" s="42"/>
      <c r="M784" s="217"/>
      <c r="N784" s="78"/>
      <c r="O784" s="78"/>
      <c r="P784" s="78"/>
      <c r="Q784" s="78"/>
      <c r="R784" s="78"/>
      <c r="S784" s="78"/>
      <c r="T784" s="79"/>
      <c r="AT784" s="16" t="s">
        <v>175</v>
      </c>
      <c r="AU784" s="16" t="s">
        <v>82</v>
      </c>
    </row>
    <row r="785" s="1" customFormat="1" ht="22.5" customHeight="1">
      <c r="B785" s="37"/>
      <c r="C785" s="203" t="s">
        <v>1023</v>
      </c>
      <c r="D785" s="203" t="s">
        <v>168</v>
      </c>
      <c r="E785" s="204" t="s">
        <v>1024</v>
      </c>
      <c r="F785" s="205" t="s">
        <v>1025</v>
      </c>
      <c r="G785" s="206" t="s">
        <v>221</v>
      </c>
      <c r="H785" s="207">
        <v>3475.5</v>
      </c>
      <c r="I785" s="208"/>
      <c r="J785" s="209">
        <f>ROUND(I785*H785,2)</f>
        <v>0</v>
      </c>
      <c r="K785" s="205" t="s">
        <v>172</v>
      </c>
      <c r="L785" s="42"/>
      <c r="M785" s="210" t="s">
        <v>19</v>
      </c>
      <c r="N785" s="211" t="s">
        <v>43</v>
      </c>
      <c r="O785" s="78"/>
      <c r="P785" s="212">
        <f>O785*H785</f>
        <v>0</v>
      </c>
      <c r="Q785" s="212">
        <v>0</v>
      </c>
      <c r="R785" s="212">
        <f>Q785*H785</f>
        <v>0</v>
      </c>
      <c r="S785" s="212">
        <v>0</v>
      </c>
      <c r="T785" s="213">
        <f>S785*H785</f>
        <v>0</v>
      </c>
      <c r="AR785" s="16" t="s">
        <v>173</v>
      </c>
      <c r="AT785" s="16" t="s">
        <v>168</v>
      </c>
      <c r="AU785" s="16" t="s">
        <v>82</v>
      </c>
      <c r="AY785" s="16" t="s">
        <v>166</v>
      </c>
      <c r="BE785" s="214">
        <f>IF(N785="základní",J785,0)</f>
        <v>0</v>
      </c>
      <c r="BF785" s="214">
        <f>IF(N785="snížená",J785,0)</f>
        <v>0</v>
      </c>
      <c r="BG785" s="214">
        <f>IF(N785="zákl. přenesená",J785,0)</f>
        <v>0</v>
      </c>
      <c r="BH785" s="214">
        <f>IF(N785="sníž. přenesená",J785,0)</f>
        <v>0</v>
      </c>
      <c r="BI785" s="214">
        <f>IF(N785="nulová",J785,0)</f>
        <v>0</v>
      </c>
      <c r="BJ785" s="16" t="s">
        <v>80</v>
      </c>
      <c r="BK785" s="214">
        <f>ROUND(I785*H785,2)</f>
        <v>0</v>
      </c>
      <c r="BL785" s="16" t="s">
        <v>173</v>
      </c>
      <c r="BM785" s="16" t="s">
        <v>1026</v>
      </c>
    </row>
    <row r="786" s="1" customFormat="1">
      <c r="B786" s="37"/>
      <c r="C786" s="38"/>
      <c r="D786" s="215" t="s">
        <v>175</v>
      </c>
      <c r="E786" s="38"/>
      <c r="F786" s="216" t="s">
        <v>1022</v>
      </c>
      <c r="G786" s="38"/>
      <c r="H786" s="38"/>
      <c r="I786" s="129"/>
      <c r="J786" s="38"/>
      <c r="K786" s="38"/>
      <c r="L786" s="42"/>
      <c r="M786" s="217"/>
      <c r="N786" s="78"/>
      <c r="O786" s="78"/>
      <c r="P786" s="78"/>
      <c r="Q786" s="78"/>
      <c r="R786" s="78"/>
      <c r="S786" s="78"/>
      <c r="T786" s="79"/>
      <c r="AT786" s="16" t="s">
        <v>175</v>
      </c>
      <c r="AU786" s="16" t="s">
        <v>82</v>
      </c>
    </row>
    <row r="787" s="11" customFormat="1">
      <c r="B787" s="218"/>
      <c r="C787" s="219"/>
      <c r="D787" s="215" t="s">
        <v>177</v>
      </c>
      <c r="E787" s="220" t="s">
        <v>19</v>
      </c>
      <c r="F787" s="221" t="s">
        <v>1027</v>
      </c>
      <c r="G787" s="219"/>
      <c r="H787" s="222">
        <v>3475.5</v>
      </c>
      <c r="I787" s="223"/>
      <c r="J787" s="219"/>
      <c r="K787" s="219"/>
      <c r="L787" s="224"/>
      <c r="M787" s="225"/>
      <c r="N787" s="226"/>
      <c r="O787" s="226"/>
      <c r="P787" s="226"/>
      <c r="Q787" s="226"/>
      <c r="R787" s="226"/>
      <c r="S787" s="226"/>
      <c r="T787" s="227"/>
      <c r="AT787" s="228" t="s">
        <v>177</v>
      </c>
      <c r="AU787" s="228" t="s">
        <v>82</v>
      </c>
      <c r="AV787" s="11" t="s">
        <v>82</v>
      </c>
      <c r="AW787" s="11" t="s">
        <v>33</v>
      </c>
      <c r="AX787" s="11" t="s">
        <v>72</v>
      </c>
      <c r="AY787" s="228" t="s">
        <v>166</v>
      </c>
    </row>
    <row r="788" s="12" customFormat="1">
      <c r="B788" s="229"/>
      <c r="C788" s="230"/>
      <c r="D788" s="215" t="s">
        <v>177</v>
      </c>
      <c r="E788" s="231" t="s">
        <v>19</v>
      </c>
      <c r="F788" s="232" t="s">
        <v>179</v>
      </c>
      <c r="G788" s="230"/>
      <c r="H788" s="233">
        <v>3475.5</v>
      </c>
      <c r="I788" s="234"/>
      <c r="J788" s="230"/>
      <c r="K788" s="230"/>
      <c r="L788" s="235"/>
      <c r="M788" s="236"/>
      <c r="N788" s="237"/>
      <c r="O788" s="237"/>
      <c r="P788" s="237"/>
      <c r="Q788" s="237"/>
      <c r="R788" s="237"/>
      <c r="S788" s="237"/>
      <c r="T788" s="238"/>
      <c r="AT788" s="239" t="s">
        <v>177</v>
      </c>
      <c r="AU788" s="239" t="s">
        <v>82</v>
      </c>
      <c r="AV788" s="12" t="s">
        <v>173</v>
      </c>
      <c r="AW788" s="12" t="s">
        <v>33</v>
      </c>
      <c r="AX788" s="12" t="s">
        <v>80</v>
      </c>
      <c r="AY788" s="239" t="s">
        <v>166</v>
      </c>
    </row>
    <row r="789" s="1" customFormat="1" ht="22.5" customHeight="1">
      <c r="B789" s="37"/>
      <c r="C789" s="203" t="s">
        <v>1028</v>
      </c>
      <c r="D789" s="203" t="s">
        <v>168</v>
      </c>
      <c r="E789" s="204" t="s">
        <v>1029</v>
      </c>
      <c r="F789" s="205" t="s">
        <v>1030</v>
      </c>
      <c r="G789" s="206" t="s">
        <v>221</v>
      </c>
      <c r="H789" s="207">
        <v>42.732999999999997</v>
      </c>
      <c r="I789" s="208"/>
      <c r="J789" s="209">
        <f>ROUND(I789*H789,2)</f>
        <v>0</v>
      </c>
      <c r="K789" s="205" t="s">
        <v>172</v>
      </c>
      <c r="L789" s="42"/>
      <c r="M789" s="210" t="s">
        <v>19</v>
      </c>
      <c r="N789" s="211" t="s">
        <v>43</v>
      </c>
      <c r="O789" s="78"/>
      <c r="P789" s="212">
        <f>O789*H789</f>
        <v>0</v>
      </c>
      <c r="Q789" s="212">
        <v>0</v>
      </c>
      <c r="R789" s="212">
        <f>Q789*H789</f>
        <v>0</v>
      </c>
      <c r="S789" s="212">
        <v>0</v>
      </c>
      <c r="T789" s="213">
        <f>S789*H789</f>
        <v>0</v>
      </c>
      <c r="AR789" s="16" t="s">
        <v>173</v>
      </c>
      <c r="AT789" s="16" t="s">
        <v>168</v>
      </c>
      <c r="AU789" s="16" t="s">
        <v>82</v>
      </c>
      <c r="AY789" s="16" t="s">
        <v>166</v>
      </c>
      <c r="BE789" s="214">
        <f>IF(N789="základní",J789,0)</f>
        <v>0</v>
      </c>
      <c r="BF789" s="214">
        <f>IF(N789="snížená",J789,0)</f>
        <v>0</v>
      </c>
      <c r="BG789" s="214">
        <f>IF(N789="zákl. přenesená",J789,0)</f>
        <v>0</v>
      </c>
      <c r="BH789" s="214">
        <f>IF(N789="sníž. přenesená",J789,0)</f>
        <v>0</v>
      </c>
      <c r="BI789" s="214">
        <f>IF(N789="nulová",J789,0)</f>
        <v>0</v>
      </c>
      <c r="BJ789" s="16" t="s">
        <v>80</v>
      </c>
      <c r="BK789" s="214">
        <f>ROUND(I789*H789,2)</f>
        <v>0</v>
      </c>
      <c r="BL789" s="16" t="s">
        <v>173</v>
      </c>
      <c r="BM789" s="16" t="s">
        <v>1031</v>
      </c>
    </row>
    <row r="790" s="1" customFormat="1">
      <c r="B790" s="37"/>
      <c r="C790" s="38"/>
      <c r="D790" s="215" t="s">
        <v>175</v>
      </c>
      <c r="E790" s="38"/>
      <c r="F790" s="216" t="s">
        <v>1032</v>
      </c>
      <c r="G790" s="38"/>
      <c r="H790" s="38"/>
      <c r="I790" s="129"/>
      <c r="J790" s="38"/>
      <c r="K790" s="38"/>
      <c r="L790" s="42"/>
      <c r="M790" s="217"/>
      <c r="N790" s="78"/>
      <c r="O790" s="78"/>
      <c r="P790" s="78"/>
      <c r="Q790" s="78"/>
      <c r="R790" s="78"/>
      <c r="S790" s="78"/>
      <c r="T790" s="79"/>
      <c r="AT790" s="16" t="s">
        <v>175</v>
      </c>
      <c r="AU790" s="16" t="s">
        <v>82</v>
      </c>
    </row>
    <row r="791" s="11" customFormat="1">
      <c r="B791" s="218"/>
      <c r="C791" s="219"/>
      <c r="D791" s="215" t="s">
        <v>177</v>
      </c>
      <c r="E791" s="220" t="s">
        <v>19</v>
      </c>
      <c r="F791" s="221" t="s">
        <v>1033</v>
      </c>
      <c r="G791" s="219"/>
      <c r="H791" s="222">
        <v>42.732999999999997</v>
      </c>
      <c r="I791" s="223"/>
      <c r="J791" s="219"/>
      <c r="K791" s="219"/>
      <c r="L791" s="224"/>
      <c r="M791" s="225"/>
      <c r="N791" s="226"/>
      <c r="O791" s="226"/>
      <c r="P791" s="226"/>
      <c r="Q791" s="226"/>
      <c r="R791" s="226"/>
      <c r="S791" s="226"/>
      <c r="T791" s="227"/>
      <c r="AT791" s="228" t="s">
        <v>177</v>
      </c>
      <c r="AU791" s="228" t="s">
        <v>82</v>
      </c>
      <c r="AV791" s="11" t="s">
        <v>82</v>
      </c>
      <c r="AW791" s="11" t="s">
        <v>33</v>
      </c>
      <c r="AX791" s="11" t="s">
        <v>72</v>
      </c>
      <c r="AY791" s="228" t="s">
        <v>166</v>
      </c>
    </row>
    <row r="792" s="12" customFormat="1">
      <c r="B792" s="229"/>
      <c r="C792" s="230"/>
      <c r="D792" s="215" t="s">
        <v>177</v>
      </c>
      <c r="E792" s="231" t="s">
        <v>19</v>
      </c>
      <c r="F792" s="232" t="s">
        <v>179</v>
      </c>
      <c r="G792" s="230"/>
      <c r="H792" s="233">
        <v>42.732999999999997</v>
      </c>
      <c r="I792" s="234"/>
      <c r="J792" s="230"/>
      <c r="K792" s="230"/>
      <c r="L792" s="235"/>
      <c r="M792" s="236"/>
      <c r="N792" s="237"/>
      <c r="O792" s="237"/>
      <c r="P792" s="237"/>
      <c r="Q792" s="237"/>
      <c r="R792" s="237"/>
      <c r="S792" s="237"/>
      <c r="T792" s="238"/>
      <c r="AT792" s="239" t="s">
        <v>177</v>
      </c>
      <c r="AU792" s="239" t="s">
        <v>82</v>
      </c>
      <c r="AV792" s="12" t="s">
        <v>173</v>
      </c>
      <c r="AW792" s="12" t="s">
        <v>33</v>
      </c>
      <c r="AX792" s="12" t="s">
        <v>80</v>
      </c>
      <c r="AY792" s="239" t="s">
        <v>166</v>
      </c>
    </row>
    <row r="793" s="1" customFormat="1" ht="22.5" customHeight="1">
      <c r="B793" s="37"/>
      <c r="C793" s="203" t="s">
        <v>1034</v>
      </c>
      <c r="D793" s="203" t="s">
        <v>168</v>
      </c>
      <c r="E793" s="204" t="s">
        <v>1035</v>
      </c>
      <c r="F793" s="205" t="s">
        <v>1036</v>
      </c>
      <c r="G793" s="206" t="s">
        <v>221</v>
      </c>
      <c r="H793" s="207">
        <v>204.13300000000001</v>
      </c>
      <c r="I793" s="208"/>
      <c r="J793" s="209">
        <f>ROUND(I793*H793,2)</f>
        <v>0</v>
      </c>
      <c r="K793" s="205" t="s">
        <v>172</v>
      </c>
      <c r="L793" s="42"/>
      <c r="M793" s="210" t="s">
        <v>19</v>
      </c>
      <c r="N793" s="211" t="s">
        <v>43</v>
      </c>
      <c r="O793" s="78"/>
      <c r="P793" s="212">
        <f>O793*H793</f>
        <v>0</v>
      </c>
      <c r="Q793" s="212">
        <v>0</v>
      </c>
      <c r="R793" s="212">
        <f>Q793*H793</f>
        <v>0</v>
      </c>
      <c r="S793" s="212">
        <v>0</v>
      </c>
      <c r="T793" s="213">
        <f>S793*H793</f>
        <v>0</v>
      </c>
      <c r="AR793" s="16" t="s">
        <v>173</v>
      </c>
      <c r="AT793" s="16" t="s">
        <v>168</v>
      </c>
      <c r="AU793" s="16" t="s">
        <v>82</v>
      </c>
      <c r="AY793" s="16" t="s">
        <v>166</v>
      </c>
      <c r="BE793" s="214">
        <f>IF(N793="základní",J793,0)</f>
        <v>0</v>
      </c>
      <c r="BF793" s="214">
        <f>IF(N793="snížená",J793,0)</f>
        <v>0</v>
      </c>
      <c r="BG793" s="214">
        <f>IF(N793="zákl. přenesená",J793,0)</f>
        <v>0</v>
      </c>
      <c r="BH793" s="214">
        <f>IF(N793="sníž. přenesená",J793,0)</f>
        <v>0</v>
      </c>
      <c r="BI793" s="214">
        <f>IF(N793="nulová",J793,0)</f>
        <v>0</v>
      </c>
      <c r="BJ793" s="16" t="s">
        <v>80</v>
      </c>
      <c r="BK793" s="214">
        <f>ROUND(I793*H793,2)</f>
        <v>0</v>
      </c>
      <c r="BL793" s="16" t="s">
        <v>173</v>
      </c>
      <c r="BM793" s="16" t="s">
        <v>1037</v>
      </c>
    </row>
    <row r="794" s="1" customFormat="1">
      <c r="B794" s="37"/>
      <c r="C794" s="38"/>
      <c r="D794" s="215" t="s">
        <v>175</v>
      </c>
      <c r="E794" s="38"/>
      <c r="F794" s="216" t="s">
        <v>1032</v>
      </c>
      <c r="G794" s="38"/>
      <c r="H794" s="38"/>
      <c r="I794" s="129"/>
      <c r="J794" s="38"/>
      <c r="K794" s="38"/>
      <c r="L794" s="42"/>
      <c r="M794" s="217"/>
      <c r="N794" s="78"/>
      <c r="O794" s="78"/>
      <c r="P794" s="78"/>
      <c r="Q794" s="78"/>
      <c r="R794" s="78"/>
      <c r="S794" s="78"/>
      <c r="T794" s="79"/>
      <c r="AT794" s="16" t="s">
        <v>175</v>
      </c>
      <c r="AU794" s="16" t="s">
        <v>82</v>
      </c>
    </row>
    <row r="795" s="11" customFormat="1">
      <c r="B795" s="218"/>
      <c r="C795" s="219"/>
      <c r="D795" s="215" t="s">
        <v>177</v>
      </c>
      <c r="E795" s="220" t="s">
        <v>19</v>
      </c>
      <c r="F795" s="221" t="s">
        <v>1038</v>
      </c>
      <c r="G795" s="219"/>
      <c r="H795" s="222">
        <v>204.13300000000001</v>
      </c>
      <c r="I795" s="223"/>
      <c r="J795" s="219"/>
      <c r="K795" s="219"/>
      <c r="L795" s="224"/>
      <c r="M795" s="225"/>
      <c r="N795" s="226"/>
      <c r="O795" s="226"/>
      <c r="P795" s="226"/>
      <c r="Q795" s="226"/>
      <c r="R795" s="226"/>
      <c r="S795" s="226"/>
      <c r="T795" s="227"/>
      <c r="AT795" s="228" t="s">
        <v>177</v>
      </c>
      <c r="AU795" s="228" t="s">
        <v>82</v>
      </c>
      <c r="AV795" s="11" t="s">
        <v>82</v>
      </c>
      <c r="AW795" s="11" t="s">
        <v>33</v>
      </c>
      <c r="AX795" s="11" t="s">
        <v>72</v>
      </c>
      <c r="AY795" s="228" t="s">
        <v>166</v>
      </c>
    </row>
    <row r="796" s="12" customFormat="1">
      <c r="B796" s="229"/>
      <c r="C796" s="230"/>
      <c r="D796" s="215" t="s">
        <v>177</v>
      </c>
      <c r="E796" s="231" t="s">
        <v>19</v>
      </c>
      <c r="F796" s="232" t="s">
        <v>179</v>
      </c>
      <c r="G796" s="230"/>
      <c r="H796" s="233">
        <v>204.13300000000001</v>
      </c>
      <c r="I796" s="234"/>
      <c r="J796" s="230"/>
      <c r="K796" s="230"/>
      <c r="L796" s="235"/>
      <c r="M796" s="236"/>
      <c r="N796" s="237"/>
      <c r="O796" s="237"/>
      <c r="P796" s="237"/>
      <c r="Q796" s="237"/>
      <c r="R796" s="237"/>
      <c r="S796" s="237"/>
      <c r="T796" s="238"/>
      <c r="AT796" s="239" t="s">
        <v>177</v>
      </c>
      <c r="AU796" s="239" t="s">
        <v>82</v>
      </c>
      <c r="AV796" s="12" t="s">
        <v>173</v>
      </c>
      <c r="AW796" s="12" t="s">
        <v>33</v>
      </c>
      <c r="AX796" s="12" t="s">
        <v>80</v>
      </c>
      <c r="AY796" s="239" t="s">
        <v>166</v>
      </c>
    </row>
    <row r="797" s="1" customFormat="1" ht="22.5" customHeight="1">
      <c r="B797" s="37"/>
      <c r="C797" s="203" t="s">
        <v>1039</v>
      </c>
      <c r="D797" s="203" t="s">
        <v>168</v>
      </c>
      <c r="E797" s="204" t="s">
        <v>1040</v>
      </c>
      <c r="F797" s="205" t="s">
        <v>1041</v>
      </c>
      <c r="G797" s="206" t="s">
        <v>221</v>
      </c>
      <c r="H797" s="207">
        <v>0.31900000000000001</v>
      </c>
      <c r="I797" s="208"/>
      <c r="J797" s="209">
        <f>ROUND(I797*H797,2)</f>
        <v>0</v>
      </c>
      <c r="K797" s="205" t="s">
        <v>172</v>
      </c>
      <c r="L797" s="42"/>
      <c r="M797" s="210" t="s">
        <v>19</v>
      </c>
      <c r="N797" s="211" t="s">
        <v>43</v>
      </c>
      <c r="O797" s="78"/>
      <c r="P797" s="212">
        <f>O797*H797</f>
        <v>0</v>
      </c>
      <c r="Q797" s="212">
        <v>0</v>
      </c>
      <c r="R797" s="212">
        <f>Q797*H797</f>
        <v>0</v>
      </c>
      <c r="S797" s="212">
        <v>0</v>
      </c>
      <c r="T797" s="213">
        <f>S797*H797</f>
        <v>0</v>
      </c>
      <c r="AR797" s="16" t="s">
        <v>173</v>
      </c>
      <c r="AT797" s="16" t="s">
        <v>168</v>
      </c>
      <c r="AU797" s="16" t="s">
        <v>82</v>
      </c>
      <c r="AY797" s="16" t="s">
        <v>166</v>
      </c>
      <c r="BE797" s="214">
        <f>IF(N797="základní",J797,0)</f>
        <v>0</v>
      </c>
      <c r="BF797" s="214">
        <f>IF(N797="snížená",J797,0)</f>
        <v>0</v>
      </c>
      <c r="BG797" s="214">
        <f>IF(N797="zákl. přenesená",J797,0)</f>
        <v>0</v>
      </c>
      <c r="BH797" s="214">
        <f>IF(N797="sníž. přenesená",J797,0)</f>
        <v>0</v>
      </c>
      <c r="BI797" s="214">
        <f>IF(N797="nulová",J797,0)</f>
        <v>0</v>
      </c>
      <c r="BJ797" s="16" t="s">
        <v>80</v>
      </c>
      <c r="BK797" s="214">
        <f>ROUND(I797*H797,2)</f>
        <v>0</v>
      </c>
      <c r="BL797" s="16" t="s">
        <v>173</v>
      </c>
      <c r="BM797" s="16" t="s">
        <v>1042</v>
      </c>
    </row>
    <row r="798" s="1" customFormat="1">
      <c r="B798" s="37"/>
      <c r="C798" s="38"/>
      <c r="D798" s="215" t="s">
        <v>175</v>
      </c>
      <c r="E798" s="38"/>
      <c r="F798" s="216" t="s">
        <v>1032</v>
      </c>
      <c r="G798" s="38"/>
      <c r="H798" s="38"/>
      <c r="I798" s="129"/>
      <c r="J798" s="38"/>
      <c r="K798" s="38"/>
      <c r="L798" s="42"/>
      <c r="M798" s="217"/>
      <c r="N798" s="78"/>
      <c r="O798" s="78"/>
      <c r="P798" s="78"/>
      <c r="Q798" s="78"/>
      <c r="R798" s="78"/>
      <c r="S798" s="78"/>
      <c r="T798" s="79"/>
      <c r="AT798" s="16" t="s">
        <v>175</v>
      </c>
      <c r="AU798" s="16" t="s">
        <v>82</v>
      </c>
    </row>
    <row r="799" s="11" customFormat="1">
      <c r="B799" s="218"/>
      <c r="C799" s="219"/>
      <c r="D799" s="215" t="s">
        <v>177</v>
      </c>
      <c r="E799" s="220" t="s">
        <v>19</v>
      </c>
      <c r="F799" s="221" t="s">
        <v>1043</v>
      </c>
      <c r="G799" s="219"/>
      <c r="H799" s="222">
        <v>0.31900000000000001</v>
      </c>
      <c r="I799" s="223"/>
      <c r="J799" s="219"/>
      <c r="K799" s="219"/>
      <c r="L799" s="224"/>
      <c r="M799" s="225"/>
      <c r="N799" s="226"/>
      <c r="O799" s="226"/>
      <c r="P799" s="226"/>
      <c r="Q799" s="226"/>
      <c r="R799" s="226"/>
      <c r="S799" s="226"/>
      <c r="T799" s="227"/>
      <c r="AT799" s="228" t="s">
        <v>177</v>
      </c>
      <c r="AU799" s="228" t="s">
        <v>82</v>
      </c>
      <c r="AV799" s="11" t="s">
        <v>82</v>
      </c>
      <c r="AW799" s="11" t="s">
        <v>33</v>
      </c>
      <c r="AX799" s="11" t="s">
        <v>72</v>
      </c>
      <c r="AY799" s="228" t="s">
        <v>166</v>
      </c>
    </row>
    <row r="800" s="12" customFormat="1">
      <c r="B800" s="229"/>
      <c r="C800" s="230"/>
      <c r="D800" s="215" t="s">
        <v>177</v>
      </c>
      <c r="E800" s="231" t="s">
        <v>19</v>
      </c>
      <c r="F800" s="232" t="s">
        <v>179</v>
      </c>
      <c r="G800" s="230"/>
      <c r="H800" s="233">
        <v>0.31900000000000001</v>
      </c>
      <c r="I800" s="234"/>
      <c r="J800" s="230"/>
      <c r="K800" s="230"/>
      <c r="L800" s="235"/>
      <c r="M800" s="236"/>
      <c r="N800" s="237"/>
      <c r="O800" s="237"/>
      <c r="P800" s="237"/>
      <c r="Q800" s="237"/>
      <c r="R800" s="237"/>
      <c r="S800" s="237"/>
      <c r="T800" s="238"/>
      <c r="AT800" s="239" t="s">
        <v>177</v>
      </c>
      <c r="AU800" s="239" t="s">
        <v>82</v>
      </c>
      <c r="AV800" s="12" t="s">
        <v>173</v>
      </c>
      <c r="AW800" s="12" t="s">
        <v>33</v>
      </c>
      <c r="AX800" s="12" t="s">
        <v>80</v>
      </c>
      <c r="AY800" s="239" t="s">
        <v>166</v>
      </c>
    </row>
    <row r="801" s="1" customFormat="1" ht="22.5" customHeight="1">
      <c r="B801" s="37"/>
      <c r="C801" s="203" t="s">
        <v>1044</v>
      </c>
      <c r="D801" s="203" t="s">
        <v>168</v>
      </c>
      <c r="E801" s="204" t="s">
        <v>1045</v>
      </c>
      <c r="F801" s="205" t="s">
        <v>1046</v>
      </c>
      <c r="G801" s="206" t="s">
        <v>221</v>
      </c>
      <c r="H801" s="207">
        <v>1.065</v>
      </c>
      <c r="I801" s="208"/>
      <c r="J801" s="209">
        <f>ROUND(I801*H801,2)</f>
        <v>0</v>
      </c>
      <c r="K801" s="205" t="s">
        <v>172</v>
      </c>
      <c r="L801" s="42"/>
      <c r="M801" s="210" t="s">
        <v>19</v>
      </c>
      <c r="N801" s="211" t="s">
        <v>43</v>
      </c>
      <c r="O801" s="78"/>
      <c r="P801" s="212">
        <f>O801*H801</f>
        <v>0</v>
      </c>
      <c r="Q801" s="212">
        <v>0</v>
      </c>
      <c r="R801" s="212">
        <f>Q801*H801</f>
        <v>0</v>
      </c>
      <c r="S801" s="212">
        <v>0</v>
      </c>
      <c r="T801" s="213">
        <f>S801*H801</f>
        <v>0</v>
      </c>
      <c r="AR801" s="16" t="s">
        <v>173</v>
      </c>
      <c r="AT801" s="16" t="s">
        <v>168</v>
      </c>
      <c r="AU801" s="16" t="s">
        <v>82</v>
      </c>
      <c r="AY801" s="16" t="s">
        <v>166</v>
      </c>
      <c r="BE801" s="214">
        <f>IF(N801="základní",J801,0)</f>
        <v>0</v>
      </c>
      <c r="BF801" s="214">
        <f>IF(N801="snížená",J801,0)</f>
        <v>0</v>
      </c>
      <c r="BG801" s="214">
        <f>IF(N801="zákl. přenesená",J801,0)</f>
        <v>0</v>
      </c>
      <c r="BH801" s="214">
        <f>IF(N801="sníž. přenesená",J801,0)</f>
        <v>0</v>
      </c>
      <c r="BI801" s="214">
        <f>IF(N801="nulová",J801,0)</f>
        <v>0</v>
      </c>
      <c r="BJ801" s="16" t="s">
        <v>80</v>
      </c>
      <c r="BK801" s="214">
        <f>ROUND(I801*H801,2)</f>
        <v>0</v>
      </c>
      <c r="BL801" s="16" t="s">
        <v>173</v>
      </c>
      <c r="BM801" s="16" t="s">
        <v>1047</v>
      </c>
    </row>
    <row r="802" s="1" customFormat="1">
      <c r="B802" s="37"/>
      <c r="C802" s="38"/>
      <c r="D802" s="215" t="s">
        <v>175</v>
      </c>
      <c r="E802" s="38"/>
      <c r="F802" s="216" t="s">
        <v>1032</v>
      </c>
      <c r="G802" s="38"/>
      <c r="H802" s="38"/>
      <c r="I802" s="129"/>
      <c r="J802" s="38"/>
      <c r="K802" s="38"/>
      <c r="L802" s="42"/>
      <c r="M802" s="217"/>
      <c r="N802" s="78"/>
      <c r="O802" s="78"/>
      <c r="P802" s="78"/>
      <c r="Q802" s="78"/>
      <c r="R802" s="78"/>
      <c r="S802" s="78"/>
      <c r="T802" s="79"/>
      <c r="AT802" s="16" t="s">
        <v>175</v>
      </c>
      <c r="AU802" s="16" t="s">
        <v>82</v>
      </c>
    </row>
    <row r="803" s="11" customFormat="1">
      <c r="B803" s="218"/>
      <c r="C803" s="219"/>
      <c r="D803" s="215" t="s">
        <v>177</v>
      </c>
      <c r="E803" s="220" t="s">
        <v>19</v>
      </c>
      <c r="F803" s="221" t="s">
        <v>1048</v>
      </c>
      <c r="G803" s="219"/>
      <c r="H803" s="222">
        <v>1.065</v>
      </c>
      <c r="I803" s="223"/>
      <c r="J803" s="219"/>
      <c r="K803" s="219"/>
      <c r="L803" s="224"/>
      <c r="M803" s="225"/>
      <c r="N803" s="226"/>
      <c r="O803" s="226"/>
      <c r="P803" s="226"/>
      <c r="Q803" s="226"/>
      <c r="R803" s="226"/>
      <c r="S803" s="226"/>
      <c r="T803" s="227"/>
      <c r="AT803" s="228" t="s">
        <v>177</v>
      </c>
      <c r="AU803" s="228" t="s">
        <v>82</v>
      </c>
      <c r="AV803" s="11" t="s">
        <v>82</v>
      </c>
      <c r="AW803" s="11" t="s">
        <v>33</v>
      </c>
      <c r="AX803" s="11" t="s">
        <v>72</v>
      </c>
      <c r="AY803" s="228" t="s">
        <v>166</v>
      </c>
    </row>
    <row r="804" s="13" customFormat="1">
      <c r="B804" s="240"/>
      <c r="C804" s="241"/>
      <c r="D804" s="215" t="s">
        <v>177</v>
      </c>
      <c r="E804" s="242" t="s">
        <v>19</v>
      </c>
      <c r="F804" s="243" t="s">
        <v>1049</v>
      </c>
      <c r="G804" s="241"/>
      <c r="H804" s="242" t="s">
        <v>19</v>
      </c>
      <c r="I804" s="244"/>
      <c r="J804" s="241"/>
      <c r="K804" s="241"/>
      <c r="L804" s="245"/>
      <c r="M804" s="246"/>
      <c r="N804" s="247"/>
      <c r="O804" s="247"/>
      <c r="P804" s="247"/>
      <c r="Q804" s="247"/>
      <c r="R804" s="247"/>
      <c r="S804" s="247"/>
      <c r="T804" s="248"/>
      <c r="AT804" s="249" t="s">
        <v>177</v>
      </c>
      <c r="AU804" s="249" t="s">
        <v>82</v>
      </c>
      <c r="AV804" s="13" t="s">
        <v>80</v>
      </c>
      <c r="AW804" s="13" t="s">
        <v>33</v>
      </c>
      <c r="AX804" s="13" t="s">
        <v>72</v>
      </c>
      <c r="AY804" s="249" t="s">
        <v>166</v>
      </c>
    </row>
    <row r="805" s="12" customFormat="1">
      <c r="B805" s="229"/>
      <c r="C805" s="230"/>
      <c r="D805" s="215" t="s">
        <v>177</v>
      </c>
      <c r="E805" s="231" t="s">
        <v>19</v>
      </c>
      <c r="F805" s="232" t="s">
        <v>179</v>
      </c>
      <c r="G805" s="230"/>
      <c r="H805" s="233">
        <v>1.065</v>
      </c>
      <c r="I805" s="234"/>
      <c r="J805" s="230"/>
      <c r="K805" s="230"/>
      <c r="L805" s="235"/>
      <c r="M805" s="236"/>
      <c r="N805" s="237"/>
      <c r="O805" s="237"/>
      <c r="P805" s="237"/>
      <c r="Q805" s="237"/>
      <c r="R805" s="237"/>
      <c r="S805" s="237"/>
      <c r="T805" s="238"/>
      <c r="AT805" s="239" t="s">
        <v>177</v>
      </c>
      <c r="AU805" s="239" t="s">
        <v>82</v>
      </c>
      <c r="AV805" s="12" t="s">
        <v>173</v>
      </c>
      <c r="AW805" s="12" t="s">
        <v>33</v>
      </c>
      <c r="AX805" s="12" t="s">
        <v>80</v>
      </c>
      <c r="AY805" s="239" t="s">
        <v>166</v>
      </c>
    </row>
    <row r="806" s="10" customFormat="1" ht="22.8" customHeight="1">
      <c r="B806" s="187"/>
      <c r="C806" s="188"/>
      <c r="D806" s="189" t="s">
        <v>71</v>
      </c>
      <c r="E806" s="201" t="s">
        <v>1050</v>
      </c>
      <c r="F806" s="201" t="s">
        <v>1051</v>
      </c>
      <c r="G806" s="188"/>
      <c r="H806" s="188"/>
      <c r="I806" s="191"/>
      <c r="J806" s="202">
        <f>BK806</f>
        <v>0</v>
      </c>
      <c r="K806" s="188"/>
      <c r="L806" s="193"/>
      <c r="M806" s="194"/>
      <c r="N806" s="195"/>
      <c r="O806" s="195"/>
      <c r="P806" s="196">
        <f>SUM(P807:P808)</f>
        <v>0</v>
      </c>
      <c r="Q806" s="195"/>
      <c r="R806" s="196">
        <f>SUM(R807:R808)</f>
        <v>0</v>
      </c>
      <c r="S806" s="195"/>
      <c r="T806" s="197">
        <f>SUM(T807:T808)</f>
        <v>0</v>
      </c>
      <c r="AR806" s="198" t="s">
        <v>80</v>
      </c>
      <c r="AT806" s="199" t="s">
        <v>71</v>
      </c>
      <c r="AU806" s="199" t="s">
        <v>80</v>
      </c>
      <c r="AY806" s="198" t="s">
        <v>166</v>
      </c>
      <c r="BK806" s="200">
        <f>SUM(BK807:BK808)</f>
        <v>0</v>
      </c>
    </row>
    <row r="807" s="1" customFormat="1" ht="22.5" customHeight="1">
      <c r="B807" s="37"/>
      <c r="C807" s="203" t="s">
        <v>1052</v>
      </c>
      <c r="D807" s="203" t="s">
        <v>168</v>
      </c>
      <c r="E807" s="204" t="s">
        <v>1053</v>
      </c>
      <c r="F807" s="205" t="s">
        <v>1054</v>
      </c>
      <c r="G807" s="206" t="s">
        <v>221</v>
      </c>
      <c r="H807" s="207">
        <v>269.904</v>
      </c>
      <c r="I807" s="208"/>
      <c r="J807" s="209">
        <f>ROUND(I807*H807,2)</f>
        <v>0</v>
      </c>
      <c r="K807" s="205" t="s">
        <v>172</v>
      </c>
      <c r="L807" s="42"/>
      <c r="M807" s="210" t="s">
        <v>19</v>
      </c>
      <c r="N807" s="211" t="s">
        <v>43</v>
      </c>
      <c r="O807" s="78"/>
      <c r="P807" s="212">
        <f>O807*H807</f>
        <v>0</v>
      </c>
      <c r="Q807" s="212">
        <v>0</v>
      </c>
      <c r="R807" s="212">
        <f>Q807*H807</f>
        <v>0</v>
      </c>
      <c r="S807" s="212">
        <v>0</v>
      </c>
      <c r="T807" s="213">
        <f>S807*H807</f>
        <v>0</v>
      </c>
      <c r="AR807" s="16" t="s">
        <v>173</v>
      </c>
      <c r="AT807" s="16" t="s">
        <v>168</v>
      </c>
      <c r="AU807" s="16" t="s">
        <v>82</v>
      </c>
      <c r="AY807" s="16" t="s">
        <v>166</v>
      </c>
      <c r="BE807" s="214">
        <f>IF(N807="základní",J807,0)</f>
        <v>0</v>
      </c>
      <c r="BF807" s="214">
        <f>IF(N807="snížená",J807,0)</f>
        <v>0</v>
      </c>
      <c r="BG807" s="214">
        <f>IF(N807="zákl. přenesená",J807,0)</f>
        <v>0</v>
      </c>
      <c r="BH807" s="214">
        <f>IF(N807="sníž. přenesená",J807,0)</f>
        <v>0</v>
      </c>
      <c r="BI807" s="214">
        <f>IF(N807="nulová",J807,0)</f>
        <v>0</v>
      </c>
      <c r="BJ807" s="16" t="s">
        <v>80</v>
      </c>
      <c r="BK807" s="214">
        <f>ROUND(I807*H807,2)</f>
        <v>0</v>
      </c>
      <c r="BL807" s="16" t="s">
        <v>173</v>
      </c>
      <c r="BM807" s="16" t="s">
        <v>1055</v>
      </c>
    </row>
    <row r="808" s="1" customFormat="1">
      <c r="B808" s="37"/>
      <c r="C808" s="38"/>
      <c r="D808" s="215" t="s">
        <v>175</v>
      </c>
      <c r="E808" s="38"/>
      <c r="F808" s="216" t="s">
        <v>1056</v>
      </c>
      <c r="G808" s="38"/>
      <c r="H808" s="38"/>
      <c r="I808" s="129"/>
      <c r="J808" s="38"/>
      <c r="K808" s="38"/>
      <c r="L808" s="42"/>
      <c r="M808" s="217"/>
      <c r="N808" s="78"/>
      <c r="O808" s="78"/>
      <c r="P808" s="78"/>
      <c r="Q808" s="78"/>
      <c r="R808" s="78"/>
      <c r="S808" s="78"/>
      <c r="T808" s="79"/>
      <c r="AT808" s="16" t="s">
        <v>175</v>
      </c>
      <c r="AU808" s="16" t="s">
        <v>82</v>
      </c>
    </row>
    <row r="809" s="10" customFormat="1" ht="25.92" customHeight="1">
      <c r="B809" s="187"/>
      <c r="C809" s="188"/>
      <c r="D809" s="189" t="s">
        <v>71</v>
      </c>
      <c r="E809" s="190" t="s">
        <v>1057</v>
      </c>
      <c r="F809" s="190" t="s">
        <v>1058</v>
      </c>
      <c r="G809" s="188"/>
      <c r="H809" s="188"/>
      <c r="I809" s="191"/>
      <c r="J809" s="192">
        <f>BK809</f>
        <v>0</v>
      </c>
      <c r="K809" s="188"/>
      <c r="L809" s="193"/>
      <c r="M809" s="194"/>
      <c r="N809" s="195"/>
      <c r="O809" s="195"/>
      <c r="P809" s="196">
        <f>P810+P827+P840+P871+P880+P890+P933+P962+P1004+P1043+P1055+P1200+P1219+P1285+P1321+P1390+P1402+P1420</f>
        <v>0</v>
      </c>
      <c r="Q809" s="195"/>
      <c r="R809" s="196">
        <f>R810+R827+R840+R871+R880+R890+R933+R962+R1004+R1043+R1055+R1200+R1219+R1285+R1321+R1390+R1402+R1420</f>
        <v>27.275899150000001</v>
      </c>
      <c r="S809" s="195"/>
      <c r="T809" s="197">
        <f>T810+T827+T840+T871+T880+T890+T933+T962+T1004+T1043+T1055+T1200+T1219+T1285+T1321+T1390+T1402+T1420</f>
        <v>2.7536550000000002</v>
      </c>
      <c r="AR809" s="198" t="s">
        <v>82</v>
      </c>
      <c r="AT809" s="199" t="s">
        <v>71</v>
      </c>
      <c r="AU809" s="199" t="s">
        <v>72</v>
      </c>
      <c r="AY809" s="198" t="s">
        <v>166</v>
      </c>
      <c r="BK809" s="200">
        <f>BK810+BK827+BK840+BK871+BK880+BK890+BK933+BK962+BK1004+BK1043+BK1055+BK1200+BK1219+BK1285+BK1321+BK1390+BK1402+BK1420</f>
        <v>0</v>
      </c>
    </row>
    <row r="810" s="10" customFormat="1" ht="22.8" customHeight="1">
      <c r="B810" s="187"/>
      <c r="C810" s="188"/>
      <c r="D810" s="189" t="s">
        <v>71</v>
      </c>
      <c r="E810" s="201" t="s">
        <v>1059</v>
      </c>
      <c r="F810" s="201" t="s">
        <v>1060</v>
      </c>
      <c r="G810" s="188"/>
      <c r="H810" s="188"/>
      <c r="I810" s="191"/>
      <c r="J810" s="202">
        <f>BK810</f>
        <v>0</v>
      </c>
      <c r="K810" s="188"/>
      <c r="L810" s="193"/>
      <c r="M810" s="194"/>
      <c r="N810" s="195"/>
      <c r="O810" s="195"/>
      <c r="P810" s="196">
        <f>SUM(P811:P826)</f>
        <v>0</v>
      </c>
      <c r="Q810" s="195"/>
      <c r="R810" s="196">
        <f>SUM(R811:R826)</f>
        <v>0.1542684</v>
      </c>
      <c r="S810" s="195"/>
      <c r="T810" s="197">
        <f>SUM(T811:T826)</f>
        <v>0</v>
      </c>
      <c r="AR810" s="198" t="s">
        <v>82</v>
      </c>
      <c r="AT810" s="199" t="s">
        <v>71</v>
      </c>
      <c r="AU810" s="199" t="s">
        <v>80</v>
      </c>
      <c r="AY810" s="198" t="s">
        <v>166</v>
      </c>
      <c r="BK810" s="200">
        <f>SUM(BK811:BK826)</f>
        <v>0</v>
      </c>
    </row>
    <row r="811" s="1" customFormat="1" ht="16.5" customHeight="1">
      <c r="B811" s="37"/>
      <c r="C811" s="203" t="s">
        <v>1061</v>
      </c>
      <c r="D811" s="203" t="s">
        <v>168</v>
      </c>
      <c r="E811" s="204" t="s">
        <v>1062</v>
      </c>
      <c r="F811" s="205" t="s">
        <v>1063</v>
      </c>
      <c r="G811" s="206" t="s">
        <v>287</v>
      </c>
      <c r="H811" s="207">
        <v>23.940000000000001</v>
      </c>
      <c r="I811" s="208"/>
      <c r="J811" s="209">
        <f>ROUND(I811*H811,2)</f>
        <v>0</v>
      </c>
      <c r="K811" s="205" t="s">
        <v>172</v>
      </c>
      <c r="L811" s="42"/>
      <c r="M811" s="210" t="s">
        <v>19</v>
      </c>
      <c r="N811" s="211" t="s">
        <v>43</v>
      </c>
      <c r="O811" s="78"/>
      <c r="P811" s="212">
        <f>O811*H811</f>
        <v>0</v>
      </c>
      <c r="Q811" s="212">
        <v>0</v>
      </c>
      <c r="R811" s="212">
        <f>Q811*H811</f>
        <v>0</v>
      </c>
      <c r="S811" s="212">
        <v>0</v>
      </c>
      <c r="T811" s="213">
        <f>S811*H811</f>
        <v>0</v>
      </c>
      <c r="AR811" s="16" t="s">
        <v>267</v>
      </c>
      <c r="AT811" s="16" t="s">
        <v>168</v>
      </c>
      <c r="AU811" s="16" t="s">
        <v>82</v>
      </c>
      <c r="AY811" s="16" t="s">
        <v>166</v>
      </c>
      <c r="BE811" s="214">
        <f>IF(N811="základní",J811,0)</f>
        <v>0</v>
      </c>
      <c r="BF811" s="214">
        <f>IF(N811="snížená",J811,0)</f>
        <v>0</v>
      </c>
      <c r="BG811" s="214">
        <f>IF(N811="zákl. přenesená",J811,0)</f>
        <v>0</v>
      </c>
      <c r="BH811" s="214">
        <f>IF(N811="sníž. přenesená",J811,0)</f>
        <v>0</v>
      </c>
      <c r="BI811" s="214">
        <f>IF(N811="nulová",J811,0)</f>
        <v>0</v>
      </c>
      <c r="BJ811" s="16" t="s">
        <v>80</v>
      </c>
      <c r="BK811" s="214">
        <f>ROUND(I811*H811,2)</f>
        <v>0</v>
      </c>
      <c r="BL811" s="16" t="s">
        <v>267</v>
      </c>
      <c r="BM811" s="16" t="s">
        <v>1064</v>
      </c>
    </row>
    <row r="812" s="1" customFormat="1">
      <c r="B812" s="37"/>
      <c r="C812" s="38"/>
      <c r="D812" s="215" t="s">
        <v>175</v>
      </c>
      <c r="E812" s="38"/>
      <c r="F812" s="216" t="s">
        <v>1065</v>
      </c>
      <c r="G812" s="38"/>
      <c r="H812" s="38"/>
      <c r="I812" s="129"/>
      <c r="J812" s="38"/>
      <c r="K812" s="38"/>
      <c r="L812" s="42"/>
      <c r="M812" s="217"/>
      <c r="N812" s="78"/>
      <c r="O812" s="78"/>
      <c r="P812" s="78"/>
      <c r="Q812" s="78"/>
      <c r="R812" s="78"/>
      <c r="S812" s="78"/>
      <c r="T812" s="79"/>
      <c r="AT812" s="16" t="s">
        <v>175</v>
      </c>
      <c r="AU812" s="16" t="s">
        <v>82</v>
      </c>
    </row>
    <row r="813" s="1" customFormat="1" ht="16.5" customHeight="1">
      <c r="B813" s="37"/>
      <c r="C813" s="250" t="s">
        <v>1066</v>
      </c>
      <c r="D813" s="250" t="s">
        <v>319</v>
      </c>
      <c r="E813" s="251" t="s">
        <v>1067</v>
      </c>
      <c r="F813" s="252" t="s">
        <v>1068</v>
      </c>
      <c r="G813" s="253" t="s">
        <v>221</v>
      </c>
      <c r="H813" s="254">
        <v>0.0070000000000000001</v>
      </c>
      <c r="I813" s="255"/>
      <c r="J813" s="256">
        <f>ROUND(I813*H813,2)</f>
        <v>0</v>
      </c>
      <c r="K813" s="252" t="s">
        <v>172</v>
      </c>
      <c r="L813" s="257"/>
      <c r="M813" s="258" t="s">
        <v>19</v>
      </c>
      <c r="N813" s="259" t="s">
        <v>43</v>
      </c>
      <c r="O813" s="78"/>
      <c r="P813" s="212">
        <f>O813*H813</f>
        <v>0</v>
      </c>
      <c r="Q813" s="212">
        <v>1</v>
      </c>
      <c r="R813" s="212">
        <f>Q813*H813</f>
        <v>0.0070000000000000001</v>
      </c>
      <c r="S813" s="212">
        <v>0</v>
      </c>
      <c r="T813" s="213">
        <f>S813*H813</f>
        <v>0</v>
      </c>
      <c r="AR813" s="16" t="s">
        <v>376</v>
      </c>
      <c r="AT813" s="16" t="s">
        <v>319</v>
      </c>
      <c r="AU813" s="16" t="s">
        <v>82</v>
      </c>
      <c r="AY813" s="16" t="s">
        <v>166</v>
      </c>
      <c r="BE813" s="214">
        <f>IF(N813="základní",J813,0)</f>
        <v>0</v>
      </c>
      <c r="BF813" s="214">
        <f>IF(N813="snížená",J813,0)</f>
        <v>0</v>
      </c>
      <c r="BG813" s="214">
        <f>IF(N813="zákl. přenesená",J813,0)</f>
        <v>0</v>
      </c>
      <c r="BH813" s="214">
        <f>IF(N813="sníž. přenesená",J813,0)</f>
        <v>0</v>
      </c>
      <c r="BI813" s="214">
        <f>IF(N813="nulová",J813,0)</f>
        <v>0</v>
      </c>
      <c r="BJ813" s="16" t="s">
        <v>80</v>
      </c>
      <c r="BK813" s="214">
        <f>ROUND(I813*H813,2)</f>
        <v>0</v>
      </c>
      <c r="BL813" s="16" t="s">
        <v>267</v>
      </c>
      <c r="BM813" s="16" t="s">
        <v>1069</v>
      </c>
    </row>
    <row r="814" s="11" customFormat="1">
      <c r="B814" s="218"/>
      <c r="C814" s="219"/>
      <c r="D814" s="215" t="s">
        <v>177</v>
      </c>
      <c r="E814" s="219"/>
      <c r="F814" s="221" t="s">
        <v>1070</v>
      </c>
      <c r="G814" s="219"/>
      <c r="H814" s="222">
        <v>0.0070000000000000001</v>
      </c>
      <c r="I814" s="223"/>
      <c r="J814" s="219"/>
      <c r="K814" s="219"/>
      <c r="L814" s="224"/>
      <c r="M814" s="225"/>
      <c r="N814" s="226"/>
      <c r="O814" s="226"/>
      <c r="P814" s="226"/>
      <c r="Q814" s="226"/>
      <c r="R814" s="226"/>
      <c r="S814" s="226"/>
      <c r="T814" s="227"/>
      <c r="AT814" s="228" t="s">
        <v>177</v>
      </c>
      <c r="AU814" s="228" t="s">
        <v>82</v>
      </c>
      <c r="AV814" s="11" t="s">
        <v>82</v>
      </c>
      <c r="AW814" s="11" t="s">
        <v>4</v>
      </c>
      <c r="AX814" s="11" t="s">
        <v>80</v>
      </c>
      <c r="AY814" s="228" t="s">
        <v>166</v>
      </c>
    </row>
    <row r="815" s="1" customFormat="1" ht="16.5" customHeight="1">
      <c r="B815" s="37"/>
      <c r="C815" s="203" t="s">
        <v>1071</v>
      </c>
      <c r="D815" s="203" t="s">
        <v>168</v>
      </c>
      <c r="E815" s="204" t="s">
        <v>1072</v>
      </c>
      <c r="F815" s="205" t="s">
        <v>1073</v>
      </c>
      <c r="G815" s="206" t="s">
        <v>287</v>
      </c>
      <c r="H815" s="207">
        <v>23.946000000000002</v>
      </c>
      <c r="I815" s="208"/>
      <c r="J815" s="209">
        <f>ROUND(I815*H815,2)</f>
        <v>0</v>
      </c>
      <c r="K815" s="205" t="s">
        <v>172</v>
      </c>
      <c r="L815" s="42"/>
      <c r="M815" s="210" t="s">
        <v>19</v>
      </c>
      <c r="N815" s="211" t="s">
        <v>43</v>
      </c>
      <c r="O815" s="78"/>
      <c r="P815" s="212">
        <f>O815*H815</f>
        <v>0</v>
      </c>
      <c r="Q815" s="212">
        <v>0.00040000000000000002</v>
      </c>
      <c r="R815" s="212">
        <f>Q815*H815</f>
        <v>0.0095784000000000008</v>
      </c>
      <c r="S815" s="212">
        <v>0</v>
      </c>
      <c r="T815" s="213">
        <f>S815*H815</f>
        <v>0</v>
      </c>
      <c r="AR815" s="16" t="s">
        <v>267</v>
      </c>
      <c r="AT815" s="16" t="s">
        <v>168</v>
      </c>
      <c r="AU815" s="16" t="s">
        <v>82</v>
      </c>
      <c r="AY815" s="16" t="s">
        <v>166</v>
      </c>
      <c r="BE815" s="214">
        <f>IF(N815="základní",J815,0)</f>
        <v>0</v>
      </c>
      <c r="BF815" s="214">
        <f>IF(N815="snížená",J815,0)</f>
        <v>0</v>
      </c>
      <c r="BG815" s="214">
        <f>IF(N815="zákl. přenesená",J815,0)</f>
        <v>0</v>
      </c>
      <c r="BH815" s="214">
        <f>IF(N815="sníž. přenesená",J815,0)</f>
        <v>0</v>
      </c>
      <c r="BI815" s="214">
        <f>IF(N815="nulová",J815,0)</f>
        <v>0</v>
      </c>
      <c r="BJ815" s="16" t="s">
        <v>80</v>
      </c>
      <c r="BK815" s="214">
        <f>ROUND(I815*H815,2)</f>
        <v>0</v>
      </c>
      <c r="BL815" s="16" t="s">
        <v>267</v>
      </c>
      <c r="BM815" s="16" t="s">
        <v>1074</v>
      </c>
    </row>
    <row r="816" s="1" customFormat="1">
      <c r="B816" s="37"/>
      <c r="C816" s="38"/>
      <c r="D816" s="215" t="s">
        <v>175</v>
      </c>
      <c r="E816" s="38"/>
      <c r="F816" s="216" t="s">
        <v>1075</v>
      </c>
      <c r="G816" s="38"/>
      <c r="H816" s="38"/>
      <c r="I816" s="129"/>
      <c r="J816" s="38"/>
      <c r="K816" s="38"/>
      <c r="L816" s="42"/>
      <c r="M816" s="217"/>
      <c r="N816" s="78"/>
      <c r="O816" s="78"/>
      <c r="P816" s="78"/>
      <c r="Q816" s="78"/>
      <c r="R816" s="78"/>
      <c r="S816" s="78"/>
      <c r="T816" s="79"/>
      <c r="AT816" s="16" t="s">
        <v>175</v>
      </c>
      <c r="AU816" s="16" t="s">
        <v>82</v>
      </c>
    </row>
    <row r="817" s="11" customFormat="1">
      <c r="B817" s="218"/>
      <c r="C817" s="219"/>
      <c r="D817" s="215" t="s">
        <v>177</v>
      </c>
      <c r="E817" s="220" t="s">
        <v>19</v>
      </c>
      <c r="F817" s="221" t="s">
        <v>1076</v>
      </c>
      <c r="G817" s="219"/>
      <c r="H817" s="222">
        <v>13.763</v>
      </c>
      <c r="I817" s="223"/>
      <c r="J817" s="219"/>
      <c r="K817" s="219"/>
      <c r="L817" s="224"/>
      <c r="M817" s="225"/>
      <c r="N817" s="226"/>
      <c r="O817" s="226"/>
      <c r="P817" s="226"/>
      <c r="Q817" s="226"/>
      <c r="R817" s="226"/>
      <c r="S817" s="226"/>
      <c r="T817" s="227"/>
      <c r="AT817" s="228" t="s">
        <v>177</v>
      </c>
      <c r="AU817" s="228" t="s">
        <v>82</v>
      </c>
      <c r="AV817" s="11" t="s">
        <v>82</v>
      </c>
      <c r="AW817" s="11" t="s">
        <v>33</v>
      </c>
      <c r="AX817" s="11" t="s">
        <v>72</v>
      </c>
      <c r="AY817" s="228" t="s">
        <v>166</v>
      </c>
    </row>
    <row r="818" s="11" customFormat="1">
      <c r="B818" s="218"/>
      <c r="C818" s="219"/>
      <c r="D818" s="215" t="s">
        <v>177</v>
      </c>
      <c r="E818" s="220" t="s">
        <v>19</v>
      </c>
      <c r="F818" s="221" t="s">
        <v>1077</v>
      </c>
      <c r="G818" s="219"/>
      <c r="H818" s="222">
        <v>8.2929999999999993</v>
      </c>
      <c r="I818" s="223"/>
      <c r="J818" s="219"/>
      <c r="K818" s="219"/>
      <c r="L818" s="224"/>
      <c r="M818" s="225"/>
      <c r="N818" s="226"/>
      <c r="O818" s="226"/>
      <c r="P818" s="226"/>
      <c r="Q818" s="226"/>
      <c r="R818" s="226"/>
      <c r="S818" s="226"/>
      <c r="T818" s="227"/>
      <c r="AT818" s="228" t="s">
        <v>177</v>
      </c>
      <c r="AU818" s="228" t="s">
        <v>82</v>
      </c>
      <c r="AV818" s="11" t="s">
        <v>82</v>
      </c>
      <c r="AW818" s="11" t="s">
        <v>33</v>
      </c>
      <c r="AX818" s="11" t="s">
        <v>72</v>
      </c>
      <c r="AY818" s="228" t="s">
        <v>166</v>
      </c>
    </row>
    <row r="819" s="11" customFormat="1">
      <c r="B819" s="218"/>
      <c r="C819" s="219"/>
      <c r="D819" s="215" t="s">
        <v>177</v>
      </c>
      <c r="E819" s="220" t="s">
        <v>19</v>
      </c>
      <c r="F819" s="221" t="s">
        <v>1078</v>
      </c>
      <c r="G819" s="219"/>
      <c r="H819" s="222">
        <v>1.8899999999999999</v>
      </c>
      <c r="I819" s="223"/>
      <c r="J819" s="219"/>
      <c r="K819" s="219"/>
      <c r="L819" s="224"/>
      <c r="M819" s="225"/>
      <c r="N819" s="226"/>
      <c r="O819" s="226"/>
      <c r="P819" s="226"/>
      <c r="Q819" s="226"/>
      <c r="R819" s="226"/>
      <c r="S819" s="226"/>
      <c r="T819" s="227"/>
      <c r="AT819" s="228" t="s">
        <v>177</v>
      </c>
      <c r="AU819" s="228" t="s">
        <v>82</v>
      </c>
      <c r="AV819" s="11" t="s">
        <v>82</v>
      </c>
      <c r="AW819" s="11" t="s">
        <v>33</v>
      </c>
      <c r="AX819" s="11" t="s">
        <v>72</v>
      </c>
      <c r="AY819" s="228" t="s">
        <v>166</v>
      </c>
    </row>
    <row r="820" s="12" customFormat="1">
      <c r="B820" s="229"/>
      <c r="C820" s="230"/>
      <c r="D820" s="215" t="s">
        <v>177</v>
      </c>
      <c r="E820" s="231" t="s">
        <v>19</v>
      </c>
      <c r="F820" s="232" t="s">
        <v>179</v>
      </c>
      <c r="G820" s="230"/>
      <c r="H820" s="233">
        <v>23.946000000000002</v>
      </c>
      <c r="I820" s="234"/>
      <c r="J820" s="230"/>
      <c r="K820" s="230"/>
      <c r="L820" s="235"/>
      <c r="M820" s="236"/>
      <c r="N820" s="237"/>
      <c r="O820" s="237"/>
      <c r="P820" s="237"/>
      <c r="Q820" s="237"/>
      <c r="R820" s="237"/>
      <c r="S820" s="237"/>
      <c r="T820" s="238"/>
      <c r="AT820" s="239" t="s">
        <v>177</v>
      </c>
      <c r="AU820" s="239" t="s">
        <v>82</v>
      </c>
      <c r="AV820" s="12" t="s">
        <v>173</v>
      </c>
      <c r="AW820" s="12" t="s">
        <v>33</v>
      </c>
      <c r="AX820" s="12" t="s">
        <v>80</v>
      </c>
      <c r="AY820" s="239" t="s">
        <v>166</v>
      </c>
    </row>
    <row r="821" s="1" customFormat="1" ht="22.5" customHeight="1">
      <c r="B821" s="37"/>
      <c r="C821" s="250" t="s">
        <v>1079</v>
      </c>
      <c r="D821" s="250" t="s">
        <v>319</v>
      </c>
      <c r="E821" s="251" t="s">
        <v>1080</v>
      </c>
      <c r="F821" s="252" t="s">
        <v>1081</v>
      </c>
      <c r="G821" s="253" t="s">
        <v>287</v>
      </c>
      <c r="H821" s="254">
        <v>27.538</v>
      </c>
      <c r="I821" s="255"/>
      <c r="J821" s="256">
        <f>ROUND(I821*H821,2)</f>
        <v>0</v>
      </c>
      <c r="K821" s="252" t="s">
        <v>172</v>
      </c>
      <c r="L821" s="257"/>
      <c r="M821" s="258" t="s">
        <v>19</v>
      </c>
      <c r="N821" s="259" t="s">
        <v>43</v>
      </c>
      <c r="O821" s="78"/>
      <c r="P821" s="212">
        <f>O821*H821</f>
        <v>0</v>
      </c>
      <c r="Q821" s="212">
        <v>0.0050000000000000001</v>
      </c>
      <c r="R821" s="212">
        <f>Q821*H821</f>
        <v>0.13769000000000001</v>
      </c>
      <c r="S821" s="212">
        <v>0</v>
      </c>
      <c r="T821" s="213">
        <f>S821*H821</f>
        <v>0</v>
      </c>
      <c r="AR821" s="16" t="s">
        <v>376</v>
      </c>
      <c r="AT821" s="16" t="s">
        <v>319</v>
      </c>
      <c r="AU821" s="16" t="s">
        <v>82</v>
      </c>
      <c r="AY821" s="16" t="s">
        <v>166</v>
      </c>
      <c r="BE821" s="214">
        <f>IF(N821="základní",J821,0)</f>
        <v>0</v>
      </c>
      <c r="BF821" s="214">
        <f>IF(N821="snížená",J821,0)</f>
        <v>0</v>
      </c>
      <c r="BG821" s="214">
        <f>IF(N821="zákl. přenesená",J821,0)</f>
        <v>0</v>
      </c>
      <c r="BH821" s="214">
        <f>IF(N821="sníž. přenesená",J821,0)</f>
        <v>0</v>
      </c>
      <c r="BI821" s="214">
        <f>IF(N821="nulová",J821,0)</f>
        <v>0</v>
      </c>
      <c r="BJ821" s="16" t="s">
        <v>80</v>
      </c>
      <c r="BK821" s="214">
        <f>ROUND(I821*H821,2)</f>
        <v>0</v>
      </c>
      <c r="BL821" s="16" t="s">
        <v>267</v>
      </c>
      <c r="BM821" s="16" t="s">
        <v>1082</v>
      </c>
    </row>
    <row r="822" s="11" customFormat="1">
      <c r="B822" s="218"/>
      <c r="C822" s="219"/>
      <c r="D822" s="215" t="s">
        <v>177</v>
      </c>
      <c r="E822" s="219"/>
      <c r="F822" s="221" t="s">
        <v>1083</v>
      </c>
      <c r="G822" s="219"/>
      <c r="H822" s="222">
        <v>27.538</v>
      </c>
      <c r="I822" s="223"/>
      <c r="J822" s="219"/>
      <c r="K822" s="219"/>
      <c r="L822" s="224"/>
      <c r="M822" s="225"/>
      <c r="N822" s="226"/>
      <c r="O822" s="226"/>
      <c r="P822" s="226"/>
      <c r="Q822" s="226"/>
      <c r="R822" s="226"/>
      <c r="S822" s="226"/>
      <c r="T822" s="227"/>
      <c r="AT822" s="228" t="s">
        <v>177</v>
      </c>
      <c r="AU822" s="228" t="s">
        <v>82</v>
      </c>
      <c r="AV822" s="11" t="s">
        <v>82</v>
      </c>
      <c r="AW822" s="11" t="s">
        <v>4</v>
      </c>
      <c r="AX822" s="11" t="s">
        <v>80</v>
      </c>
      <c r="AY822" s="228" t="s">
        <v>166</v>
      </c>
    </row>
    <row r="823" s="1" customFormat="1" ht="22.5" customHeight="1">
      <c r="B823" s="37"/>
      <c r="C823" s="203" t="s">
        <v>1084</v>
      </c>
      <c r="D823" s="203" t="s">
        <v>168</v>
      </c>
      <c r="E823" s="204" t="s">
        <v>1085</v>
      </c>
      <c r="F823" s="205" t="s">
        <v>1086</v>
      </c>
      <c r="G823" s="206" t="s">
        <v>221</v>
      </c>
      <c r="H823" s="207">
        <v>0.154</v>
      </c>
      <c r="I823" s="208"/>
      <c r="J823" s="209">
        <f>ROUND(I823*H823,2)</f>
        <v>0</v>
      </c>
      <c r="K823" s="205" t="s">
        <v>172</v>
      </c>
      <c r="L823" s="42"/>
      <c r="M823" s="210" t="s">
        <v>19</v>
      </c>
      <c r="N823" s="211" t="s">
        <v>43</v>
      </c>
      <c r="O823" s="78"/>
      <c r="P823" s="212">
        <f>O823*H823</f>
        <v>0</v>
      </c>
      <c r="Q823" s="212">
        <v>0</v>
      </c>
      <c r="R823" s="212">
        <f>Q823*H823</f>
        <v>0</v>
      </c>
      <c r="S823" s="212">
        <v>0</v>
      </c>
      <c r="T823" s="213">
        <f>S823*H823</f>
        <v>0</v>
      </c>
      <c r="AR823" s="16" t="s">
        <v>267</v>
      </c>
      <c r="AT823" s="16" t="s">
        <v>168</v>
      </c>
      <c r="AU823" s="16" t="s">
        <v>82</v>
      </c>
      <c r="AY823" s="16" t="s">
        <v>166</v>
      </c>
      <c r="BE823" s="214">
        <f>IF(N823="základní",J823,0)</f>
        <v>0</v>
      </c>
      <c r="BF823" s="214">
        <f>IF(N823="snížená",J823,0)</f>
        <v>0</v>
      </c>
      <c r="BG823" s="214">
        <f>IF(N823="zákl. přenesená",J823,0)</f>
        <v>0</v>
      </c>
      <c r="BH823" s="214">
        <f>IF(N823="sníž. přenesená",J823,0)</f>
        <v>0</v>
      </c>
      <c r="BI823" s="214">
        <f>IF(N823="nulová",J823,0)</f>
        <v>0</v>
      </c>
      <c r="BJ823" s="16" t="s">
        <v>80</v>
      </c>
      <c r="BK823" s="214">
        <f>ROUND(I823*H823,2)</f>
        <v>0</v>
      </c>
      <c r="BL823" s="16" t="s">
        <v>267</v>
      </c>
      <c r="BM823" s="16" t="s">
        <v>1087</v>
      </c>
    </row>
    <row r="824" s="1" customFormat="1">
      <c r="B824" s="37"/>
      <c r="C824" s="38"/>
      <c r="D824" s="215" t="s">
        <v>175</v>
      </c>
      <c r="E824" s="38"/>
      <c r="F824" s="216" t="s">
        <v>1088</v>
      </c>
      <c r="G824" s="38"/>
      <c r="H824" s="38"/>
      <c r="I824" s="129"/>
      <c r="J824" s="38"/>
      <c r="K824" s="38"/>
      <c r="L824" s="42"/>
      <c r="M824" s="217"/>
      <c r="N824" s="78"/>
      <c r="O824" s="78"/>
      <c r="P824" s="78"/>
      <c r="Q824" s="78"/>
      <c r="R824" s="78"/>
      <c r="S824" s="78"/>
      <c r="T824" s="79"/>
      <c r="AT824" s="16" t="s">
        <v>175</v>
      </c>
      <c r="AU824" s="16" t="s">
        <v>82</v>
      </c>
    </row>
    <row r="825" s="1" customFormat="1" ht="22.5" customHeight="1">
      <c r="B825" s="37"/>
      <c r="C825" s="203" t="s">
        <v>1089</v>
      </c>
      <c r="D825" s="203" t="s">
        <v>168</v>
      </c>
      <c r="E825" s="204" t="s">
        <v>1090</v>
      </c>
      <c r="F825" s="205" t="s">
        <v>1091</v>
      </c>
      <c r="G825" s="206" t="s">
        <v>221</v>
      </c>
      <c r="H825" s="207">
        <v>0.154</v>
      </c>
      <c r="I825" s="208"/>
      <c r="J825" s="209">
        <f>ROUND(I825*H825,2)</f>
        <v>0</v>
      </c>
      <c r="K825" s="205" t="s">
        <v>172</v>
      </c>
      <c r="L825" s="42"/>
      <c r="M825" s="210" t="s">
        <v>19</v>
      </c>
      <c r="N825" s="211" t="s">
        <v>43</v>
      </c>
      <c r="O825" s="78"/>
      <c r="P825" s="212">
        <f>O825*H825</f>
        <v>0</v>
      </c>
      <c r="Q825" s="212">
        <v>0</v>
      </c>
      <c r="R825" s="212">
        <f>Q825*H825</f>
        <v>0</v>
      </c>
      <c r="S825" s="212">
        <v>0</v>
      </c>
      <c r="T825" s="213">
        <f>S825*H825</f>
        <v>0</v>
      </c>
      <c r="AR825" s="16" t="s">
        <v>267</v>
      </c>
      <c r="AT825" s="16" t="s">
        <v>168</v>
      </c>
      <c r="AU825" s="16" t="s">
        <v>82</v>
      </c>
      <c r="AY825" s="16" t="s">
        <v>166</v>
      </c>
      <c r="BE825" s="214">
        <f>IF(N825="základní",J825,0)</f>
        <v>0</v>
      </c>
      <c r="BF825" s="214">
        <f>IF(N825="snížená",J825,0)</f>
        <v>0</v>
      </c>
      <c r="BG825" s="214">
        <f>IF(N825="zákl. přenesená",J825,0)</f>
        <v>0</v>
      </c>
      <c r="BH825" s="214">
        <f>IF(N825="sníž. přenesená",J825,0)</f>
        <v>0</v>
      </c>
      <c r="BI825" s="214">
        <f>IF(N825="nulová",J825,0)</f>
        <v>0</v>
      </c>
      <c r="BJ825" s="16" t="s">
        <v>80</v>
      </c>
      <c r="BK825" s="214">
        <f>ROUND(I825*H825,2)</f>
        <v>0</v>
      </c>
      <c r="BL825" s="16" t="s">
        <v>267</v>
      </c>
      <c r="BM825" s="16" t="s">
        <v>1092</v>
      </c>
    </row>
    <row r="826" s="1" customFormat="1">
      <c r="B826" s="37"/>
      <c r="C826" s="38"/>
      <c r="D826" s="215" t="s">
        <v>175</v>
      </c>
      <c r="E826" s="38"/>
      <c r="F826" s="216" t="s">
        <v>1088</v>
      </c>
      <c r="G826" s="38"/>
      <c r="H826" s="38"/>
      <c r="I826" s="129"/>
      <c r="J826" s="38"/>
      <c r="K826" s="38"/>
      <c r="L826" s="42"/>
      <c r="M826" s="217"/>
      <c r="N826" s="78"/>
      <c r="O826" s="78"/>
      <c r="P826" s="78"/>
      <c r="Q826" s="78"/>
      <c r="R826" s="78"/>
      <c r="S826" s="78"/>
      <c r="T826" s="79"/>
      <c r="AT826" s="16" t="s">
        <v>175</v>
      </c>
      <c r="AU826" s="16" t="s">
        <v>82</v>
      </c>
    </row>
    <row r="827" s="10" customFormat="1" ht="22.8" customHeight="1">
      <c r="B827" s="187"/>
      <c r="C827" s="188"/>
      <c r="D827" s="189" t="s">
        <v>71</v>
      </c>
      <c r="E827" s="201" t="s">
        <v>1093</v>
      </c>
      <c r="F827" s="201" t="s">
        <v>1094</v>
      </c>
      <c r="G827" s="188"/>
      <c r="H827" s="188"/>
      <c r="I827" s="191"/>
      <c r="J827" s="202">
        <f>BK827</f>
        <v>0</v>
      </c>
      <c r="K827" s="188"/>
      <c r="L827" s="193"/>
      <c r="M827" s="194"/>
      <c r="N827" s="195"/>
      <c r="O827" s="195"/>
      <c r="P827" s="196">
        <f>SUM(P828:P839)</f>
        <v>0</v>
      </c>
      <c r="Q827" s="195"/>
      <c r="R827" s="196">
        <f>SUM(R828:R839)</f>
        <v>0.3031798</v>
      </c>
      <c r="S827" s="195"/>
      <c r="T827" s="197">
        <f>SUM(T828:T839)</f>
        <v>0</v>
      </c>
      <c r="AR827" s="198" t="s">
        <v>82</v>
      </c>
      <c r="AT827" s="199" t="s">
        <v>71</v>
      </c>
      <c r="AU827" s="199" t="s">
        <v>80</v>
      </c>
      <c r="AY827" s="198" t="s">
        <v>166</v>
      </c>
      <c r="BK827" s="200">
        <f>SUM(BK828:BK839)</f>
        <v>0</v>
      </c>
    </row>
    <row r="828" s="1" customFormat="1" ht="16.5" customHeight="1">
      <c r="B828" s="37"/>
      <c r="C828" s="203" t="s">
        <v>1095</v>
      </c>
      <c r="D828" s="203" t="s">
        <v>168</v>
      </c>
      <c r="E828" s="204" t="s">
        <v>1096</v>
      </c>
      <c r="F828" s="205" t="s">
        <v>1097</v>
      </c>
      <c r="G828" s="206" t="s">
        <v>287</v>
      </c>
      <c r="H828" s="207">
        <v>28.149999999999999</v>
      </c>
      <c r="I828" s="208"/>
      <c r="J828" s="209">
        <f>ROUND(I828*H828,2)</f>
        <v>0</v>
      </c>
      <c r="K828" s="205" t="s">
        <v>172</v>
      </c>
      <c r="L828" s="42"/>
      <c r="M828" s="210" t="s">
        <v>19</v>
      </c>
      <c r="N828" s="211" t="s">
        <v>43</v>
      </c>
      <c r="O828" s="78"/>
      <c r="P828" s="212">
        <f>O828*H828</f>
        <v>0</v>
      </c>
      <c r="Q828" s="212">
        <v>0.00088000000000000003</v>
      </c>
      <c r="R828" s="212">
        <f>Q828*H828</f>
        <v>0.024771999999999999</v>
      </c>
      <c r="S828" s="212">
        <v>0</v>
      </c>
      <c r="T828" s="213">
        <f>S828*H828</f>
        <v>0</v>
      </c>
      <c r="AR828" s="16" t="s">
        <v>267</v>
      </c>
      <c r="AT828" s="16" t="s">
        <v>168</v>
      </c>
      <c r="AU828" s="16" t="s">
        <v>82</v>
      </c>
      <c r="AY828" s="16" t="s">
        <v>166</v>
      </c>
      <c r="BE828" s="214">
        <f>IF(N828="základní",J828,0)</f>
        <v>0</v>
      </c>
      <c r="BF828" s="214">
        <f>IF(N828="snížená",J828,0)</f>
        <v>0</v>
      </c>
      <c r="BG828" s="214">
        <f>IF(N828="zákl. přenesená",J828,0)</f>
        <v>0</v>
      </c>
      <c r="BH828" s="214">
        <f>IF(N828="sníž. přenesená",J828,0)</f>
        <v>0</v>
      </c>
      <c r="BI828" s="214">
        <f>IF(N828="nulová",J828,0)</f>
        <v>0</v>
      </c>
      <c r="BJ828" s="16" t="s">
        <v>80</v>
      </c>
      <c r="BK828" s="214">
        <f>ROUND(I828*H828,2)</f>
        <v>0</v>
      </c>
      <c r="BL828" s="16" t="s">
        <v>267</v>
      </c>
      <c r="BM828" s="16" t="s">
        <v>1098</v>
      </c>
    </row>
    <row r="829" s="1" customFormat="1">
      <c r="B829" s="37"/>
      <c r="C829" s="38"/>
      <c r="D829" s="215" t="s">
        <v>175</v>
      </c>
      <c r="E829" s="38"/>
      <c r="F829" s="216" t="s">
        <v>1099</v>
      </c>
      <c r="G829" s="38"/>
      <c r="H829" s="38"/>
      <c r="I829" s="129"/>
      <c r="J829" s="38"/>
      <c r="K829" s="38"/>
      <c r="L829" s="42"/>
      <c r="M829" s="217"/>
      <c r="N829" s="78"/>
      <c r="O829" s="78"/>
      <c r="P829" s="78"/>
      <c r="Q829" s="78"/>
      <c r="R829" s="78"/>
      <c r="S829" s="78"/>
      <c r="T829" s="79"/>
      <c r="AT829" s="16" t="s">
        <v>175</v>
      </c>
      <c r="AU829" s="16" t="s">
        <v>82</v>
      </c>
    </row>
    <row r="830" s="1" customFormat="1" ht="22.5" customHeight="1">
      <c r="B830" s="37"/>
      <c r="C830" s="250" t="s">
        <v>1100</v>
      </c>
      <c r="D830" s="250" t="s">
        <v>319</v>
      </c>
      <c r="E830" s="251" t="s">
        <v>1101</v>
      </c>
      <c r="F830" s="252" t="s">
        <v>1102</v>
      </c>
      <c r="G830" s="253" t="s">
        <v>287</v>
      </c>
      <c r="H830" s="254">
        <v>32.372999999999998</v>
      </c>
      <c r="I830" s="255"/>
      <c r="J830" s="256">
        <f>ROUND(I830*H830,2)</f>
        <v>0</v>
      </c>
      <c r="K830" s="252" t="s">
        <v>172</v>
      </c>
      <c r="L830" s="257"/>
      <c r="M830" s="258" t="s">
        <v>19</v>
      </c>
      <c r="N830" s="259" t="s">
        <v>43</v>
      </c>
      <c r="O830" s="78"/>
      <c r="P830" s="212">
        <f>O830*H830</f>
        <v>0</v>
      </c>
      <c r="Q830" s="212">
        <v>0.0041000000000000003</v>
      </c>
      <c r="R830" s="212">
        <f>Q830*H830</f>
        <v>0.1327293</v>
      </c>
      <c r="S830" s="212">
        <v>0</v>
      </c>
      <c r="T830" s="213">
        <f>S830*H830</f>
        <v>0</v>
      </c>
      <c r="AR830" s="16" t="s">
        <v>376</v>
      </c>
      <c r="AT830" s="16" t="s">
        <v>319</v>
      </c>
      <c r="AU830" s="16" t="s">
        <v>82</v>
      </c>
      <c r="AY830" s="16" t="s">
        <v>166</v>
      </c>
      <c r="BE830" s="214">
        <f>IF(N830="základní",J830,0)</f>
        <v>0</v>
      </c>
      <c r="BF830" s="214">
        <f>IF(N830="snížená",J830,0)</f>
        <v>0</v>
      </c>
      <c r="BG830" s="214">
        <f>IF(N830="zákl. přenesená",J830,0)</f>
        <v>0</v>
      </c>
      <c r="BH830" s="214">
        <f>IF(N830="sníž. přenesená",J830,0)</f>
        <v>0</v>
      </c>
      <c r="BI830" s="214">
        <f>IF(N830="nulová",J830,0)</f>
        <v>0</v>
      </c>
      <c r="BJ830" s="16" t="s">
        <v>80</v>
      </c>
      <c r="BK830" s="214">
        <f>ROUND(I830*H830,2)</f>
        <v>0</v>
      </c>
      <c r="BL830" s="16" t="s">
        <v>267</v>
      </c>
      <c r="BM830" s="16" t="s">
        <v>1103</v>
      </c>
    </row>
    <row r="831" s="11" customFormat="1">
      <c r="B831" s="218"/>
      <c r="C831" s="219"/>
      <c r="D831" s="215" t="s">
        <v>177</v>
      </c>
      <c r="E831" s="219"/>
      <c r="F831" s="221" t="s">
        <v>1104</v>
      </c>
      <c r="G831" s="219"/>
      <c r="H831" s="222">
        <v>32.372999999999998</v>
      </c>
      <c r="I831" s="223"/>
      <c r="J831" s="219"/>
      <c r="K831" s="219"/>
      <c r="L831" s="224"/>
      <c r="M831" s="225"/>
      <c r="N831" s="226"/>
      <c r="O831" s="226"/>
      <c r="P831" s="226"/>
      <c r="Q831" s="226"/>
      <c r="R831" s="226"/>
      <c r="S831" s="226"/>
      <c r="T831" s="227"/>
      <c r="AT831" s="228" t="s">
        <v>177</v>
      </c>
      <c r="AU831" s="228" t="s">
        <v>82</v>
      </c>
      <c r="AV831" s="11" t="s">
        <v>82</v>
      </c>
      <c r="AW831" s="11" t="s">
        <v>4</v>
      </c>
      <c r="AX831" s="11" t="s">
        <v>80</v>
      </c>
      <c r="AY831" s="228" t="s">
        <v>166</v>
      </c>
    </row>
    <row r="832" s="1" customFormat="1" ht="16.5" customHeight="1">
      <c r="B832" s="37"/>
      <c r="C832" s="203" t="s">
        <v>1105</v>
      </c>
      <c r="D832" s="203" t="s">
        <v>168</v>
      </c>
      <c r="E832" s="204" t="s">
        <v>1106</v>
      </c>
      <c r="F832" s="205" t="s">
        <v>1107</v>
      </c>
      <c r="G832" s="206" t="s">
        <v>287</v>
      </c>
      <c r="H832" s="207">
        <v>28.149999999999999</v>
      </c>
      <c r="I832" s="208"/>
      <c r="J832" s="209">
        <f>ROUND(I832*H832,2)</f>
        <v>0</v>
      </c>
      <c r="K832" s="205" t="s">
        <v>19</v>
      </c>
      <c r="L832" s="42"/>
      <c r="M832" s="210" t="s">
        <v>19</v>
      </c>
      <c r="N832" s="211" t="s">
        <v>43</v>
      </c>
      <c r="O832" s="78"/>
      <c r="P832" s="212">
        <f>O832*H832</f>
        <v>0</v>
      </c>
      <c r="Q832" s="212">
        <v>0</v>
      </c>
      <c r="R832" s="212">
        <f>Q832*H832</f>
        <v>0</v>
      </c>
      <c r="S832" s="212">
        <v>0</v>
      </c>
      <c r="T832" s="213">
        <f>S832*H832</f>
        <v>0</v>
      </c>
      <c r="AR832" s="16" t="s">
        <v>267</v>
      </c>
      <c r="AT832" s="16" t="s">
        <v>168</v>
      </c>
      <c r="AU832" s="16" t="s">
        <v>82</v>
      </c>
      <c r="AY832" s="16" t="s">
        <v>166</v>
      </c>
      <c r="BE832" s="214">
        <f>IF(N832="základní",J832,0)</f>
        <v>0</v>
      </c>
      <c r="BF832" s="214">
        <f>IF(N832="snížená",J832,0)</f>
        <v>0</v>
      </c>
      <c r="BG832" s="214">
        <f>IF(N832="zákl. přenesená",J832,0)</f>
        <v>0</v>
      </c>
      <c r="BH832" s="214">
        <f>IF(N832="sníž. přenesená",J832,0)</f>
        <v>0</v>
      </c>
      <c r="BI832" s="214">
        <f>IF(N832="nulová",J832,0)</f>
        <v>0</v>
      </c>
      <c r="BJ832" s="16" t="s">
        <v>80</v>
      </c>
      <c r="BK832" s="214">
        <f>ROUND(I832*H832,2)</f>
        <v>0</v>
      </c>
      <c r="BL832" s="16" t="s">
        <v>267</v>
      </c>
      <c r="BM832" s="16" t="s">
        <v>1108</v>
      </c>
    </row>
    <row r="833" s="1" customFormat="1">
      <c r="B833" s="37"/>
      <c r="C833" s="38"/>
      <c r="D833" s="215" t="s">
        <v>175</v>
      </c>
      <c r="E833" s="38"/>
      <c r="F833" s="216" t="s">
        <v>1109</v>
      </c>
      <c r="G833" s="38"/>
      <c r="H833" s="38"/>
      <c r="I833" s="129"/>
      <c r="J833" s="38"/>
      <c r="K833" s="38"/>
      <c r="L833" s="42"/>
      <c r="M833" s="217"/>
      <c r="N833" s="78"/>
      <c r="O833" s="78"/>
      <c r="P833" s="78"/>
      <c r="Q833" s="78"/>
      <c r="R833" s="78"/>
      <c r="S833" s="78"/>
      <c r="T833" s="79"/>
      <c r="AT833" s="16" t="s">
        <v>175</v>
      </c>
      <c r="AU833" s="16" t="s">
        <v>82</v>
      </c>
    </row>
    <row r="834" s="1" customFormat="1" ht="22.5" customHeight="1">
      <c r="B834" s="37"/>
      <c r="C834" s="250" t="s">
        <v>1110</v>
      </c>
      <c r="D834" s="250" t="s">
        <v>319</v>
      </c>
      <c r="E834" s="251" t="s">
        <v>1111</v>
      </c>
      <c r="F834" s="252" t="s">
        <v>1112</v>
      </c>
      <c r="G834" s="253" t="s">
        <v>287</v>
      </c>
      <c r="H834" s="254">
        <v>32.372999999999998</v>
      </c>
      <c r="I834" s="255"/>
      <c r="J834" s="256">
        <f>ROUND(I834*H834,2)</f>
        <v>0</v>
      </c>
      <c r="K834" s="252" t="s">
        <v>172</v>
      </c>
      <c r="L834" s="257"/>
      <c r="M834" s="258" t="s">
        <v>19</v>
      </c>
      <c r="N834" s="259" t="s">
        <v>43</v>
      </c>
      <c r="O834" s="78"/>
      <c r="P834" s="212">
        <f>O834*H834</f>
        <v>0</v>
      </c>
      <c r="Q834" s="212">
        <v>0.0044999999999999997</v>
      </c>
      <c r="R834" s="212">
        <f>Q834*H834</f>
        <v>0.14567849999999999</v>
      </c>
      <c r="S834" s="212">
        <v>0</v>
      </c>
      <c r="T834" s="213">
        <f>S834*H834</f>
        <v>0</v>
      </c>
      <c r="AR834" s="16" t="s">
        <v>376</v>
      </c>
      <c r="AT834" s="16" t="s">
        <v>319</v>
      </c>
      <c r="AU834" s="16" t="s">
        <v>82</v>
      </c>
      <c r="AY834" s="16" t="s">
        <v>166</v>
      </c>
      <c r="BE834" s="214">
        <f>IF(N834="základní",J834,0)</f>
        <v>0</v>
      </c>
      <c r="BF834" s="214">
        <f>IF(N834="snížená",J834,0)</f>
        <v>0</v>
      </c>
      <c r="BG834" s="214">
        <f>IF(N834="zákl. přenesená",J834,0)</f>
        <v>0</v>
      </c>
      <c r="BH834" s="214">
        <f>IF(N834="sníž. přenesená",J834,0)</f>
        <v>0</v>
      </c>
      <c r="BI834" s="214">
        <f>IF(N834="nulová",J834,0)</f>
        <v>0</v>
      </c>
      <c r="BJ834" s="16" t="s">
        <v>80</v>
      </c>
      <c r="BK834" s="214">
        <f>ROUND(I834*H834,2)</f>
        <v>0</v>
      </c>
      <c r="BL834" s="16" t="s">
        <v>267</v>
      </c>
      <c r="BM834" s="16" t="s">
        <v>1113</v>
      </c>
    </row>
    <row r="835" s="11" customFormat="1">
      <c r="B835" s="218"/>
      <c r="C835" s="219"/>
      <c r="D835" s="215" t="s">
        <v>177</v>
      </c>
      <c r="E835" s="219"/>
      <c r="F835" s="221" t="s">
        <v>1104</v>
      </c>
      <c r="G835" s="219"/>
      <c r="H835" s="222">
        <v>32.372999999999998</v>
      </c>
      <c r="I835" s="223"/>
      <c r="J835" s="219"/>
      <c r="K835" s="219"/>
      <c r="L835" s="224"/>
      <c r="M835" s="225"/>
      <c r="N835" s="226"/>
      <c r="O835" s="226"/>
      <c r="P835" s="226"/>
      <c r="Q835" s="226"/>
      <c r="R835" s="226"/>
      <c r="S835" s="226"/>
      <c r="T835" s="227"/>
      <c r="AT835" s="228" t="s">
        <v>177</v>
      </c>
      <c r="AU835" s="228" t="s">
        <v>82</v>
      </c>
      <c r="AV835" s="11" t="s">
        <v>82</v>
      </c>
      <c r="AW835" s="11" t="s">
        <v>4</v>
      </c>
      <c r="AX835" s="11" t="s">
        <v>80</v>
      </c>
      <c r="AY835" s="228" t="s">
        <v>166</v>
      </c>
    </row>
    <row r="836" s="1" customFormat="1" ht="22.5" customHeight="1">
      <c r="B836" s="37"/>
      <c r="C836" s="203" t="s">
        <v>1114</v>
      </c>
      <c r="D836" s="203" t="s">
        <v>168</v>
      </c>
      <c r="E836" s="204" t="s">
        <v>1115</v>
      </c>
      <c r="F836" s="205" t="s">
        <v>1116</v>
      </c>
      <c r="G836" s="206" t="s">
        <v>221</v>
      </c>
      <c r="H836" s="207">
        <v>0.30299999999999999</v>
      </c>
      <c r="I836" s="208"/>
      <c r="J836" s="209">
        <f>ROUND(I836*H836,2)</f>
        <v>0</v>
      </c>
      <c r="K836" s="205" t="s">
        <v>172</v>
      </c>
      <c r="L836" s="42"/>
      <c r="M836" s="210" t="s">
        <v>19</v>
      </c>
      <c r="N836" s="211" t="s">
        <v>43</v>
      </c>
      <c r="O836" s="78"/>
      <c r="P836" s="212">
        <f>O836*H836</f>
        <v>0</v>
      </c>
      <c r="Q836" s="212">
        <v>0</v>
      </c>
      <c r="R836" s="212">
        <f>Q836*H836</f>
        <v>0</v>
      </c>
      <c r="S836" s="212">
        <v>0</v>
      </c>
      <c r="T836" s="213">
        <f>S836*H836</f>
        <v>0</v>
      </c>
      <c r="AR836" s="16" t="s">
        <v>267</v>
      </c>
      <c r="AT836" s="16" t="s">
        <v>168</v>
      </c>
      <c r="AU836" s="16" t="s">
        <v>82</v>
      </c>
      <c r="AY836" s="16" t="s">
        <v>166</v>
      </c>
      <c r="BE836" s="214">
        <f>IF(N836="základní",J836,0)</f>
        <v>0</v>
      </c>
      <c r="BF836" s="214">
        <f>IF(N836="snížená",J836,0)</f>
        <v>0</v>
      </c>
      <c r="BG836" s="214">
        <f>IF(N836="zákl. přenesená",J836,0)</f>
        <v>0</v>
      </c>
      <c r="BH836" s="214">
        <f>IF(N836="sníž. přenesená",J836,0)</f>
        <v>0</v>
      </c>
      <c r="BI836" s="214">
        <f>IF(N836="nulová",J836,0)</f>
        <v>0</v>
      </c>
      <c r="BJ836" s="16" t="s">
        <v>80</v>
      </c>
      <c r="BK836" s="214">
        <f>ROUND(I836*H836,2)</f>
        <v>0</v>
      </c>
      <c r="BL836" s="16" t="s">
        <v>267</v>
      </c>
      <c r="BM836" s="16" t="s">
        <v>1117</v>
      </c>
    </row>
    <row r="837" s="1" customFormat="1">
      <c r="B837" s="37"/>
      <c r="C837" s="38"/>
      <c r="D837" s="215" t="s">
        <v>175</v>
      </c>
      <c r="E837" s="38"/>
      <c r="F837" s="216" t="s">
        <v>1118</v>
      </c>
      <c r="G837" s="38"/>
      <c r="H837" s="38"/>
      <c r="I837" s="129"/>
      <c r="J837" s="38"/>
      <c r="K837" s="38"/>
      <c r="L837" s="42"/>
      <c r="M837" s="217"/>
      <c r="N837" s="78"/>
      <c r="O837" s="78"/>
      <c r="P837" s="78"/>
      <c r="Q837" s="78"/>
      <c r="R837" s="78"/>
      <c r="S837" s="78"/>
      <c r="T837" s="79"/>
      <c r="AT837" s="16" t="s">
        <v>175</v>
      </c>
      <c r="AU837" s="16" t="s">
        <v>82</v>
      </c>
    </row>
    <row r="838" s="1" customFormat="1" ht="22.5" customHeight="1">
      <c r="B838" s="37"/>
      <c r="C838" s="203" t="s">
        <v>1119</v>
      </c>
      <c r="D838" s="203" t="s">
        <v>168</v>
      </c>
      <c r="E838" s="204" t="s">
        <v>1120</v>
      </c>
      <c r="F838" s="205" t="s">
        <v>1121</v>
      </c>
      <c r="G838" s="206" t="s">
        <v>221</v>
      </c>
      <c r="H838" s="207">
        <v>0.30299999999999999</v>
      </c>
      <c r="I838" s="208"/>
      <c r="J838" s="209">
        <f>ROUND(I838*H838,2)</f>
        <v>0</v>
      </c>
      <c r="K838" s="205" t="s">
        <v>172</v>
      </c>
      <c r="L838" s="42"/>
      <c r="M838" s="210" t="s">
        <v>19</v>
      </c>
      <c r="N838" s="211" t="s">
        <v>43</v>
      </c>
      <c r="O838" s="78"/>
      <c r="P838" s="212">
        <f>O838*H838</f>
        <v>0</v>
      </c>
      <c r="Q838" s="212">
        <v>0</v>
      </c>
      <c r="R838" s="212">
        <f>Q838*H838</f>
        <v>0</v>
      </c>
      <c r="S838" s="212">
        <v>0</v>
      </c>
      <c r="T838" s="213">
        <f>S838*H838</f>
        <v>0</v>
      </c>
      <c r="AR838" s="16" t="s">
        <v>267</v>
      </c>
      <c r="AT838" s="16" t="s">
        <v>168</v>
      </c>
      <c r="AU838" s="16" t="s">
        <v>82</v>
      </c>
      <c r="AY838" s="16" t="s">
        <v>166</v>
      </c>
      <c r="BE838" s="214">
        <f>IF(N838="základní",J838,0)</f>
        <v>0</v>
      </c>
      <c r="BF838" s="214">
        <f>IF(N838="snížená",J838,0)</f>
        <v>0</v>
      </c>
      <c r="BG838" s="214">
        <f>IF(N838="zákl. přenesená",J838,0)</f>
        <v>0</v>
      </c>
      <c r="BH838" s="214">
        <f>IF(N838="sníž. přenesená",J838,0)</f>
        <v>0</v>
      </c>
      <c r="BI838" s="214">
        <f>IF(N838="nulová",J838,0)</f>
        <v>0</v>
      </c>
      <c r="BJ838" s="16" t="s">
        <v>80</v>
      </c>
      <c r="BK838" s="214">
        <f>ROUND(I838*H838,2)</f>
        <v>0</v>
      </c>
      <c r="BL838" s="16" t="s">
        <v>267</v>
      </c>
      <c r="BM838" s="16" t="s">
        <v>1122</v>
      </c>
    </row>
    <row r="839" s="1" customFormat="1">
      <c r="B839" s="37"/>
      <c r="C839" s="38"/>
      <c r="D839" s="215" t="s">
        <v>175</v>
      </c>
      <c r="E839" s="38"/>
      <c r="F839" s="216" t="s">
        <v>1118</v>
      </c>
      <c r="G839" s="38"/>
      <c r="H839" s="38"/>
      <c r="I839" s="129"/>
      <c r="J839" s="38"/>
      <c r="K839" s="38"/>
      <c r="L839" s="42"/>
      <c r="M839" s="217"/>
      <c r="N839" s="78"/>
      <c r="O839" s="78"/>
      <c r="P839" s="78"/>
      <c r="Q839" s="78"/>
      <c r="R839" s="78"/>
      <c r="S839" s="78"/>
      <c r="T839" s="79"/>
      <c r="AT839" s="16" t="s">
        <v>175</v>
      </c>
      <c r="AU839" s="16" t="s">
        <v>82</v>
      </c>
    </row>
    <row r="840" s="10" customFormat="1" ht="22.8" customHeight="1">
      <c r="B840" s="187"/>
      <c r="C840" s="188"/>
      <c r="D840" s="189" t="s">
        <v>71</v>
      </c>
      <c r="E840" s="201" t="s">
        <v>1123</v>
      </c>
      <c r="F840" s="201" t="s">
        <v>1124</v>
      </c>
      <c r="G840" s="188"/>
      <c r="H840" s="188"/>
      <c r="I840" s="191"/>
      <c r="J840" s="202">
        <f>BK840</f>
        <v>0</v>
      </c>
      <c r="K840" s="188"/>
      <c r="L840" s="193"/>
      <c r="M840" s="194"/>
      <c r="N840" s="195"/>
      <c r="O840" s="195"/>
      <c r="P840" s="196">
        <f>SUM(P841:P870)</f>
        <v>0</v>
      </c>
      <c r="Q840" s="195"/>
      <c r="R840" s="196">
        <f>SUM(R841:R870)</f>
        <v>1.3274790999999999</v>
      </c>
      <c r="S840" s="195"/>
      <c r="T840" s="197">
        <f>SUM(T841:T870)</f>
        <v>0</v>
      </c>
      <c r="AR840" s="198" t="s">
        <v>82</v>
      </c>
      <c r="AT840" s="199" t="s">
        <v>71</v>
      </c>
      <c r="AU840" s="199" t="s">
        <v>80</v>
      </c>
      <c r="AY840" s="198" t="s">
        <v>166</v>
      </c>
      <c r="BK840" s="200">
        <f>SUM(BK841:BK870)</f>
        <v>0</v>
      </c>
    </row>
    <row r="841" s="1" customFormat="1" ht="22.5" customHeight="1">
      <c r="B841" s="37"/>
      <c r="C841" s="203" t="s">
        <v>1125</v>
      </c>
      <c r="D841" s="203" t="s">
        <v>168</v>
      </c>
      <c r="E841" s="204" t="s">
        <v>1126</v>
      </c>
      <c r="F841" s="205" t="s">
        <v>1127</v>
      </c>
      <c r="G841" s="206" t="s">
        <v>287</v>
      </c>
      <c r="H841" s="207">
        <v>24.556999999999999</v>
      </c>
      <c r="I841" s="208"/>
      <c r="J841" s="209">
        <f>ROUND(I841*H841,2)</f>
        <v>0</v>
      </c>
      <c r="K841" s="205" t="s">
        <v>172</v>
      </c>
      <c r="L841" s="42"/>
      <c r="M841" s="210" t="s">
        <v>19</v>
      </c>
      <c r="N841" s="211" t="s">
        <v>43</v>
      </c>
      <c r="O841" s="78"/>
      <c r="P841" s="212">
        <f>O841*H841</f>
        <v>0</v>
      </c>
      <c r="Q841" s="212">
        <v>0.00029999999999999997</v>
      </c>
      <c r="R841" s="212">
        <f>Q841*H841</f>
        <v>0.0073670999999999988</v>
      </c>
      <c r="S841" s="212">
        <v>0</v>
      </c>
      <c r="T841" s="213">
        <f>S841*H841</f>
        <v>0</v>
      </c>
      <c r="AR841" s="16" t="s">
        <v>267</v>
      </c>
      <c r="AT841" s="16" t="s">
        <v>168</v>
      </c>
      <c r="AU841" s="16" t="s">
        <v>82</v>
      </c>
      <c r="AY841" s="16" t="s">
        <v>166</v>
      </c>
      <c r="BE841" s="214">
        <f>IF(N841="základní",J841,0)</f>
        <v>0</v>
      </c>
      <c r="BF841" s="214">
        <f>IF(N841="snížená",J841,0)</f>
        <v>0</v>
      </c>
      <c r="BG841" s="214">
        <f>IF(N841="zákl. přenesená",J841,0)</f>
        <v>0</v>
      </c>
      <c r="BH841" s="214">
        <f>IF(N841="sníž. přenesená",J841,0)</f>
        <v>0</v>
      </c>
      <c r="BI841" s="214">
        <f>IF(N841="nulová",J841,0)</f>
        <v>0</v>
      </c>
      <c r="BJ841" s="16" t="s">
        <v>80</v>
      </c>
      <c r="BK841" s="214">
        <f>ROUND(I841*H841,2)</f>
        <v>0</v>
      </c>
      <c r="BL841" s="16" t="s">
        <v>267</v>
      </c>
      <c r="BM841" s="16" t="s">
        <v>1128</v>
      </c>
    </row>
    <row r="842" s="11" customFormat="1">
      <c r="B842" s="218"/>
      <c r="C842" s="219"/>
      <c r="D842" s="215" t="s">
        <v>177</v>
      </c>
      <c r="E842" s="220" t="s">
        <v>19</v>
      </c>
      <c r="F842" s="221" t="s">
        <v>1129</v>
      </c>
      <c r="G842" s="219"/>
      <c r="H842" s="222">
        <v>13.782</v>
      </c>
      <c r="I842" s="223"/>
      <c r="J842" s="219"/>
      <c r="K842" s="219"/>
      <c r="L842" s="224"/>
      <c r="M842" s="225"/>
      <c r="N842" s="226"/>
      <c r="O842" s="226"/>
      <c r="P842" s="226"/>
      <c r="Q842" s="226"/>
      <c r="R842" s="226"/>
      <c r="S842" s="226"/>
      <c r="T842" s="227"/>
      <c r="AT842" s="228" t="s">
        <v>177</v>
      </c>
      <c r="AU842" s="228" t="s">
        <v>82</v>
      </c>
      <c r="AV842" s="11" t="s">
        <v>82</v>
      </c>
      <c r="AW842" s="11" t="s">
        <v>33</v>
      </c>
      <c r="AX842" s="11" t="s">
        <v>72</v>
      </c>
      <c r="AY842" s="228" t="s">
        <v>166</v>
      </c>
    </row>
    <row r="843" s="11" customFormat="1">
      <c r="B843" s="218"/>
      <c r="C843" s="219"/>
      <c r="D843" s="215" t="s">
        <v>177</v>
      </c>
      <c r="E843" s="220" t="s">
        <v>19</v>
      </c>
      <c r="F843" s="221" t="s">
        <v>1130</v>
      </c>
      <c r="G843" s="219"/>
      <c r="H843" s="222">
        <v>8.4749999999999996</v>
      </c>
      <c r="I843" s="223"/>
      <c r="J843" s="219"/>
      <c r="K843" s="219"/>
      <c r="L843" s="224"/>
      <c r="M843" s="225"/>
      <c r="N843" s="226"/>
      <c r="O843" s="226"/>
      <c r="P843" s="226"/>
      <c r="Q843" s="226"/>
      <c r="R843" s="226"/>
      <c r="S843" s="226"/>
      <c r="T843" s="227"/>
      <c r="AT843" s="228" t="s">
        <v>177</v>
      </c>
      <c r="AU843" s="228" t="s">
        <v>82</v>
      </c>
      <c r="AV843" s="11" t="s">
        <v>82</v>
      </c>
      <c r="AW843" s="11" t="s">
        <v>33</v>
      </c>
      <c r="AX843" s="11" t="s">
        <v>72</v>
      </c>
      <c r="AY843" s="228" t="s">
        <v>166</v>
      </c>
    </row>
    <row r="844" s="11" customFormat="1">
      <c r="B844" s="218"/>
      <c r="C844" s="219"/>
      <c r="D844" s="215" t="s">
        <v>177</v>
      </c>
      <c r="E844" s="220" t="s">
        <v>19</v>
      </c>
      <c r="F844" s="221" t="s">
        <v>1131</v>
      </c>
      <c r="G844" s="219"/>
      <c r="H844" s="222">
        <v>2.2999999999999998</v>
      </c>
      <c r="I844" s="223"/>
      <c r="J844" s="219"/>
      <c r="K844" s="219"/>
      <c r="L844" s="224"/>
      <c r="M844" s="225"/>
      <c r="N844" s="226"/>
      <c r="O844" s="226"/>
      <c r="P844" s="226"/>
      <c r="Q844" s="226"/>
      <c r="R844" s="226"/>
      <c r="S844" s="226"/>
      <c r="T844" s="227"/>
      <c r="AT844" s="228" t="s">
        <v>177</v>
      </c>
      <c r="AU844" s="228" t="s">
        <v>82</v>
      </c>
      <c r="AV844" s="11" t="s">
        <v>82</v>
      </c>
      <c r="AW844" s="11" t="s">
        <v>33</v>
      </c>
      <c r="AX844" s="11" t="s">
        <v>72</v>
      </c>
      <c r="AY844" s="228" t="s">
        <v>166</v>
      </c>
    </row>
    <row r="845" s="13" customFormat="1">
      <c r="B845" s="240"/>
      <c r="C845" s="241"/>
      <c r="D845" s="215" t="s">
        <v>177</v>
      </c>
      <c r="E845" s="242" t="s">
        <v>19</v>
      </c>
      <c r="F845" s="243" t="s">
        <v>1132</v>
      </c>
      <c r="G845" s="241"/>
      <c r="H845" s="242" t="s">
        <v>19</v>
      </c>
      <c r="I845" s="244"/>
      <c r="J845" s="241"/>
      <c r="K845" s="241"/>
      <c r="L845" s="245"/>
      <c r="M845" s="246"/>
      <c r="N845" s="247"/>
      <c r="O845" s="247"/>
      <c r="P845" s="247"/>
      <c r="Q845" s="247"/>
      <c r="R845" s="247"/>
      <c r="S845" s="247"/>
      <c r="T845" s="248"/>
      <c r="AT845" s="249" t="s">
        <v>177</v>
      </c>
      <c r="AU845" s="249" t="s">
        <v>82</v>
      </c>
      <c r="AV845" s="13" t="s">
        <v>80</v>
      </c>
      <c r="AW845" s="13" t="s">
        <v>33</v>
      </c>
      <c r="AX845" s="13" t="s">
        <v>72</v>
      </c>
      <c r="AY845" s="249" t="s">
        <v>166</v>
      </c>
    </row>
    <row r="846" s="12" customFormat="1">
      <c r="B846" s="229"/>
      <c r="C846" s="230"/>
      <c r="D846" s="215" t="s">
        <v>177</v>
      </c>
      <c r="E846" s="231" t="s">
        <v>19</v>
      </c>
      <c r="F846" s="232" t="s">
        <v>179</v>
      </c>
      <c r="G846" s="230"/>
      <c r="H846" s="233">
        <v>24.556999999999999</v>
      </c>
      <c r="I846" s="234"/>
      <c r="J846" s="230"/>
      <c r="K846" s="230"/>
      <c r="L846" s="235"/>
      <c r="M846" s="236"/>
      <c r="N846" s="237"/>
      <c r="O846" s="237"/>
      <c r="P846" s="237"/>
      <c r="Q846" s="237"/>
      <c r="R846" s="237"/>
      <c r="S846" s="237"/>
      <c r="T846" s="238"/>
      <c r="AT846" s="239" t="s">
        <v>177</v>
      </c>
      <c r="AU846" s="239" t="s">
        <v>82</v>
      </c>
      <c r="AV846" s="12" t="s">
        <v>173</v>
      </c>
      <c r="AW846" s="12" t="s">
        <v>33</v>
      </c>
      <c r="AX846" s="12" t="s">
        <v>80</v>
      </c>
      <c r="AY846" s="239" t="s">
        <v>166</v>
      </c>
    </row>
    <row r="847" s="1" customFormat="1" ht="16.5" customHeight="1">
      <c r="B847" s="37"/>
      <c r="C847" s="250" t="s">
        <v>1133</v>
      </c>
      <c r="D847" s="250" t="s">
        <v>319</v>
      </c>
      <c r="E847" s="251" t="s">
        <v>1134</v>
      </c>
      <c r="F847" s="252" t="s">
        <v>1135</v>
      </c>
      <c r="G847" s="253" t="s">
        <v>287</v>
      </c>
      <c r="H847" s="254">
        <v>25.047999999999998</v>
      </c>
      <c r="I847" s="255"/>
      <c r="J847" s="256">
        <f>ROUND(I847*H847,2)</f>
        <v>0</v>
      </c>
      <c r="K847" s="252" t="s">
        <v>172</v>
      </c>
      <c r="L847" s="257"/>
      <c r="M847" s="258" t="s">
        <v>19</v>
      </c>
      <c r="N847" s="259" t="s">
        <v>43</v>
      </c>
      <c r="O847" s="78"/>
      <c r="P847" s="212">
        <f>O847*H847</f>
        <v>0</v>
      </c>
      <c r="Q847" s="212">
        <v>0.024</v>
      </c>
      <c r="R847" s="212">
        <f>Q847*H847</f>
        <v>0.60115200000000002</v>
      </c>
      <c r="S847" s="212">
        <v>0</v>
      </c>
      <c r="T847" s="213">
        <f>S847*H847</f>
        <v>0</v>
      </c>
      <c r="AR847" s="16" t="s">
        <v>376</v>
      </c>
      <c r="AT847" s="16" t="s">
        <v>319</v>
      </c>
      <c r="AU847" s="16" t="s">
        <v>82</v>
      </c>
      <c r="AY847" s="16" t="s">
        <v>166</v>
      </c>
      <c r="BE847" s="214">
        <f>IF(N847="základní",J847,0)</f>
        <v>0</v>
      </c>
      <c r="BF847" s="214">
        <f>IF(N847="snížená",J847,0)</f>
        <v>0</v>
      </c>
      <c r="BG847" s="214">
        <f>IF(N847="zákl. přenesená",J847,0)</f>
        <v>0</v>
      </c>
      <c r="BH847" s="214">
        <f>IF(N847="sníž. přenesená",J847,0)</f>
        <v>0</v>
      </c>
      <c r="BI847" s="214">
        <f>IF(N847="nulová",J847,0)</f>
        <v>0</v>
      </c>
      <c r="BJ847" s="16" t="s">
        <v>80</v>
      </c>
      <c r="BK847" s="214">
        <f>ROUND(I847*H847,2)</f>
        <v>0</v>
      </c>
      <c r="BL847" s="16" t="s">
        <v>267</v>
      </c>
      <c r="BM847" s="16" t="s">
        <v>1136</v>
      </c>
    </row>
    <row r="848" s="11" customFormat="1">
      <c r="B848" s="218"/>
      <c r="C848" s="219"/>
      <c r="D848" s="215" t="s">
        <v>177</v>
      </c>
      <c r="E848" s="219"/>
      <c r="F848" s="221" t="s">
        <v>1137</v>
      </c>
      <c r="G848" s="219"/>
      <c r="H848" s="222">
        <v>25.047999999999998</v>
      </c>
      <c r="I848" s="223"/>
      <c r="J848" s="219"/>
      <c r="K848" s="219"/>
      <c r="L848" s="224"/>
      <c r="M848" s="225"/>
      <c r="N848" s="226"/>
      <c r="O848" s="226"/>
      <c r="P848" s="226"/>
      <c r="Q848" s="226"/>
      <c r="R848" s="226"/>
      <c r="S848" s="226"/>
      <c r="T848" s="227"/>
      <c r="AT848" s="228" t="s">
        <v>177</v>
      </c>
      <c r="AU848" s="228" t="s">
        <v>82</v>
      </c>
      <c r="AV848" s="11" t="s">
        <v>82</v>
      </c>
      <c r="AW848" s="11" t="s">
        <v>4</v>
      </c>
      <c r="AX848" s="11" t="s">
        <v>80</v>
      </c>
      <c r="AY848" s="228" t="s">
        <v>166</v>
      </c>
    </row>
    <row r="849" s="1" customFormat="1" ht="16.5" customHeight="1">
      <c r="B849" s="37"/>
      <c r="C849" s="250" t="s">
        <v>1138</v>
      </c>
      <c r="D849" s="250" t="s">
        <v>319</v>
      </c>
      <c r="E849" s="251" t="s">
        <v>1139</v>
      </c>
      <c r="F849" s="252" t="s">
        <v>1140</v>
      </c>
      <c r="G849" s="253" t="s">
        <v>287</v>
      </c>
      <c r="H849" s="254">
        <v>25.047999999999998</v>
      </c>
      <c r="I849" s="255"/>
      <c r="J849" s="256">
        <f>ROUND(I849*H849,2)</f>
        <v>0</v>
      </c>
      <c r="K849" s="252" t="s">
        <v>172</v>
      </c>
      <c r="L849" s="257"/>
      <c r="M849" s="258" t="s">
        <v>19</v>
      </c>
      <c r="N849" s="259" t="s">
        <v>43</v>
      </c>
      <c r="O849" s="78"/>
      <c r="P849" s="212">
        <f>O849*H849</f>
        <v>0</v>
      </c>
      <c r="Q849" s="212">
        <v>0.017999999999999999</v>
      </c>
      <c r="R849" s="212">
        <f>Q849*H849</f>
        <v>0.45086399999999993</v>
      </c>
      <c r="S849" s="212">
        <v>0</v>
      </c>
      <c r="T849" s="213">
        <f>S849*H849</f>
        <v>0</v>
      </c>
      <c r="AR849" s="16" t="s">
        <v>376</v>
      </c>
      <c r="AT849" s="16" t="s">
        <v>319</v>
      </c>
      <c r="AU849" s="16" t="s">
        <v>82</v>
      </c>
      <c r="AY849" s="16" t="s">
        <v>166</v>
      </c>
      <c r="BE849" s="214">
        <f>IF(N849="základní",J849,0)</f>
        <v>0</v>
      </c>
      <c r="BF849" s="214">
        <f>IF(N849="snížená",J849,0)</f>
        <v>0</v>
      </c>
      <c r="BG849" s="214">
        <f>IF(N849="zákl. přenesená",J849,0)</f>
        <v>0</v>
      </c>
      <c r="BH849" s="214">
        <f>IF(N849="sníž. přenesená",J849,0)</f>
        <v>0</v>
      </c>
      <c r="BI849" s="214">
        <f>IF(N849="nulová",J849,0)</f>
        <v>0</v>
      </c>
      <c r="BJ849" s="16" t="s">
        <v>80</v>
      </c>
      <c r="BK849" s="214">
        <f>ROUND(I849*H849,2)</f>
        <v>0</v>
      </c>
      <c r="BL849" s="16" t="s">
        <v>267</v>
      </c>
      <c r="BM849" s="16" t="s">
        <v>1141</v>
      </c>
    </row>
    <row r="850" s="11" customFormat="1">
      <c r="B850" s="218"/>
      <c r="C850" s="219"/>
      <c r="D850" s="215" t="s">
        <v>177</v>
      </c>
      <c r="E850" s="219"/>
      <c r="F850" s="221" t="s">
        <v>1137</v>
      </c>
      <c r="G850" s="219"/>
      <c r="H850" s="222">
        <v>25.047999999999998</v>
      </c>
      <c r="I850" s="223"/>
      <c r="J850" s="219"/>
      <c r="K850" s="219"/>
      <c r="L850" s="224"/>
      <c r="M850" s="225"/>
      <c r="N850" s="226"/>
      <c r="O850" s="226"/>
      <c r="P850" s="226"/>
      <c r="Q850" s="226"/>
      <c r="R850" s="226"/>
      <c r="S850" s="226"/>
      <c r="T850" s="227"/>
      <c r="AT850" s="228" t="s">
        <v>177</v>
      </c>
      <c r="AU850" s="228" t="s">
        <v>82</v>
      </c>
      <c r="AV850" s="11" t="s">
        <v>82</v>
      </c>
      <c r="AW850" s="11" t="s">
        <v>4</v>
      </c>
      <c r="AX850" s="11" t="s">
        <v>80</v>
      </c>
      <c r="AY850" s="228" t="s">
        <v>166</v>
      </c>
    </row>
    <row r="851" s="1" customFormat="1" ht="22.5" customHeight="1">
      <c r="B851" s="37"/>
      <c r="C851" s="203" t="s">
        <v>1142</v>
      </c>
      <c r="D851" s="203" t="s">
        <v>168</v>
      </c>
      <c r="E851" s="204" t="s">
        <v>1143</v>
      </c>
      <c r="F851" s="205" t="s">
        <v>1144</v>
      </c>
      <c r="G851" s="206" t="s">
        <v>287</v>
      </c>
      <c r="H851" s="207">
        <v>19.010000000000002</v>
      </c>
      <c r="I851" s="208"/>
      <c r="J851" s="209">
        <f>ROUND(I851*H851,2)</f>
        <v>0</v>
      </c>
      <c r="K851" s="205" t="s">
        <v>172</v>
      </c>
      <c r="L851" s="42"/>
      <c r="M851" s="210" t="s">
        <v>19</v>
      </c>
      <c r="N851" s="211" t="s">
        <v>43</v>
      </c>
      <c r="O851" s="78"/>
      <c r="P851" s="212">
        <f>O851*H851</f>
        <v>0</v>
      </c>
      <c r="Q851" s="212">
        <v>0</v>
      </c>
      <c r="R851" s="212">
        <f>Q851*H851</f>
        <v>0</v>
      </c>
      <c r="S851" s="212">
        <v>0</v>
      </c>
      <c r="T851" s="213">
        <f>S851*H851</f>
        <v>0</v>
      </c>
      <c r="AR851" s="16" t="s">
        <v>267</v>
      </c>
      <c r="AT851" s="16" t="s">
        <v>168</v>
      </c>
      <c r="AU851" s="16" t="s">
        <v>82</v>
      </c>
      <c r="AY851" s="16" t="s">
        <v>166</v>
      </c>
      <c r="BE851" s="214">
        <f>IF(N851="základní",J851,0)</f>
        <v>0</v>
      </c>
      <c r="BF851" s="214">
        <f>IF(N851="snížená",J851,0)</f>
        <v>0</v>
      </c>
      <c r="BG851" s="214">
        <f>IF(N851="zákl. přenesená",J851,0)</f>
        <v>0</v>
      </c>
      <c r="BH851" s="214">
        <f>IF(N851="sníž. přenesená",J851,0)</f>
        <v>0</v>
      </c>
      <c r="BI851" s="214">
        <f>IF(N851="nulová",J851,0)</f>
        <v>0</v>
      </c>
      <c r="BJ851" s="16" t="s">
        <v>80</v>
      </c>
      <c r="BK851" s="214">
        <f>ROUND(I851*H851,2)</f>
        <v>0</v>
      </c>
      <c r="BL851" s="16" t="s">
        <v>267</v>
      </c>
      <c r="BM851" s="16" t="s">
        <v>1145</v>
      </c>
    </row>
    <row r="852" s="1" customFormat="1">
      <c r="B852" s="37"/>
      <c r="C852" s="38"/>
      <c r="D852" s="215" t="s">
        <v>175</v>
      </c>
      <c r="E852" s="38"/>
      <c r="F852" s="216" t="s">
        <v>1146</v>
      </c>
      <c r="G852" s="38"/>
      <c r="H852" s="38"/>
      <c r="I852" s="129"/>
      <c r="J852" s="38"/>
      <c r="K852" s="38"/>
      <c r="L852" s="42"/>
      <c r="M852" s="217"/>
      <c r="N852" s="78"/>
      <c r="O852" s="78"/>
      <c r="P852" s="78"/>
      <c r="Q852" s="78"/>
      <c r="R852" s="78"/>
      <c r="S852" s="78"/>
      <c r="T852" s="79"/>
      <c r="AT852" s="16" t="s">
        <v>175</v>
      </c>
      <c r="AU852" s="16" t="s">
        <v>82</v>
      </c>
    </row>
    <row r="853" s="11" customFormat="1">
      <c r="B853" s="218"/>
      <c r="C853" s="219"/>
      <c r="D853" s="215" t="s">
        <v>177</v>
      </c>
      <c r="E853" s="220" t="s">
        <v>19</v>
      </c>
      <c r="F853" s="221" t="s">
        <v>1147</v>
      </c>
      <c r="G853" s="219"/>
      <c r="H853" s="222">
        <v>19.010000000000002</v>
      </c>
      <c r="I853" s="223"/>
      <c r="J853" s="219"/>
      <c r="K853" s="219"/>
      <c r="L853" s="224"/>
      <c r="M853" s="225"/>
      <c r="N853" s="226"/>
      <c r="O853" s="226"/>
      <c r="P853" s="226"/>
      <c r="Q853" s="226"/>
      <c r="R853" s="226"/>
      <c r="S853" s="226"/>
      <c r="T853" s="227"/>
      <c r="AT853" s="228" t="s">
        <v>177</v>
      </c>
      <c r="AU853" s="228" t="s">
        <v>82</v>
      </c>
      <c r="AV853" s="11" t="s">
        <v>82</v>
      </c>
      <c r="AW853" s="11" t="s">
        <v>33</v>
      </c>
      <c r="AX853" s="11" t="s">
        <v>72</v>
      </c>
      <c r="AY853" s="228" t="s">
        <v>166</v>
      </c>
    </row>
    <row r="854" s="13" customFormat="1">
      <c r="B854" s="240"/>
      <c r="C854" s="241"/>
      <c r="D854" s="215" t="s">
        <v>177</v>
      </c>
      <c r="E854" s="242" t="s">
        <v>19</v>
      </c>
      <c r="F854" s="243" t="s">
        <v>600</v>
      </c>
      <c r="G854" s="241"/>
      <c r="H854" s="242" t="s">
        <v>19</v>
      </c>
      <c r="I854" s="244"/>
      <c r="J854" s="241"/>
      <c r="K854" s="241"/>
      <c r="L854" s="245"/>
      <c r="M854" s="246"/>
      <c r="N854" s="247"/>
      <c r="O854" s="247"/>
      <c r="P854" s="247"/>
      <c r="Q854" s="247"/>
      <c r="R854" s="247"/>
      <c r="S854" s="247"/>
      <c r="T854" s="248"/>
      <c r="AT854" s="249" t="s">
        <v>177</v>
      </c>
      <c r="AU854" s="249" t="s">
        <v>82</v>
      </c>
      <c r="AV854" s="13" t="s">
        <v>80</v>
      </c>
      <c r="AW854" s="13" t="s">
        <v>33</v>
      </c>
      <c r="AX854" s="13" t="s">
        <v>72</v>
      </c>
      <c r="AY854" s="249" t="s">
        <v>166</v>
      </c>
    </row>
    <row r="855" s="12" customFormat="1">
      <c r="B855" s="229"/>
      <c r="C855" s="230"/>
      <c r="D855" s="215" t="s">
        <v>177</v>
      </c>
      <c r="E855" s="231" t="s">
        <v>19</v>
      </c>
      <c r="F855" s="232" t="s">
        <v>179</v>
      </c>
      <c r="G855" s="230"/>
      <c r="H855" s="233">
        <v>19.010000000000002</v>
      </c>
      <c r="I855" s="234"/>
      <c r="J855" s="230"/>
      <c r="K855" s="230"/>
      <c r="L855" s="235"/>
      <c r="M855" s="236"/>
      <c r="N855" s="237"/>
      <c r="O855" s="237"/>
      <c r="P855" s="237"/>
      <c r="Q855" s="237"/>
      <c r="R855" s="237"/>
      <c r="S855" s="237"/>
      <c r="T855" s="238"/>
      <c r="AT855" s="239" t="s">
        <v>177</v>
      </c>
      <c r="AU855" s="239" t="s">
        <v>82</v>
      </c>
      <c r="AV855" s="12" t="s">
        <v>173</v>
      </c>
      <c r="AW855" s="12" t="s">
        <v>33</v>
      </c>
      <c r="AX855" s="12" t="s">
        <v>80</v>
      </c>
      <c r="AY855" s="239" t="s">
        <v>166</v>
      </c>
    </row>
    <row r="856" s="1" customFormat="1" ht="16.5" customHeight="1">
      <c r="B856" s="37"/>
      <c r="C856" s="250" t="s">
        <v>1148</v>
      </c>
      <c r="D856" s="250" t="s">
        <v>319</v>
      </c>
      <c r="E856" s="251" t="s">
        <v>1149</v>
      </c>
      <c r="F856" s="252" t="s">
        <v>1150</v>
      </c>
      <c r="G856" s="253" t="s">
        <v>287</v>
      </c>
      <c r="H856" s="254">
        <v>38.780000000000001</v>
      </c>
      <c r="I856" s="255"/>
      <c r="J856" s="256">
        <f>ROUND(I856*H856,2)</f>
        <v>0</v>
      </c>
      <c r="K856" s="252" t="s">
        <v>172</v>
      </c>
      <c r="L856" s="257"/>
      <c r="M856" s="258" t="s">
        <v>19</v>
      </c>
      <c r="N856" s="259" t="s">
        <v>43</v>
      </c>
      <c r="O856" s="78"/>
      <c r="P856" s="212">
        <f>O856*H856</f>
        <v>0</v>
      </c>
      <c r="Q856" s="212">
        <v>0.001</v>
      </c>
      <c r="R856" s="212">
        <f>Q856*H856</f>
        <v>0.038780000000000002</v>
      </c>
      <c r="S856" s="212">
        <v>0</v>
      </c>
      <c r="T856" s="213">
        <f>S856*H856</f>
        <v>0</v>
      </c>
      <c r="AR856" s="16" t="s">
        <v>376</v>
      </c>
      <c r="AT856" s="16" t="s">
        <v>319</v>
      </c>
      <c r="AU856" s="16" t="s">
        <v>82</v>
      </c>
      <c r="AY856" s="16" t="s">
        <v>166</v>
      </c>
      <c r="BE856" s="214">
        <f>IF(N856="základní",J856,0)</f>
        <v>0</v>
      </c>
      <c r="BF856" s="214">
        <f>IF(N856="snížená",J856,0)</f>
        <v>0</v>
      </c>
      <c r="BG856" s="214">
        <f>IF(N856="zákl. přenesená",J856,0)</f>
        <v>0</v>
      </c>
      <c r="BH856" s="214">
        <f>IF(N856="sníž. přenesená",J856,0)</f>
        <v>0</v>
      </c>
      <c r="BI856" s="214">
        <f>IF(N856="nulová",J856,0)</f>
        <v>0</v>
      </c>
      <c r="BJ856" s="16" t="s">
        <v>80</v>
      </c>
      <c r="BK856" s="214">
        <f>ROUND(I856*H856,2)</f>
        <v>0</v>
      </c>
      <c r="BL856" s="16" t="s">
        <v>267</v>
      </c>
      <c r="BM856" s="16" t="s">
        <v>1151</v>
      </c>
    </row>
    <row r="857" s="11" customFormat="1">
      <c r="B857" s="218"/>
      <c r="C857" s="219"/>
      <c r="D857" s="215" t="s">
        <v>177</v>
      </c>
      <c r="E857" s="220" t="s">
        <v>19</v>
      </c>
      <c r="F857" s="221" t="s">
        <v>1152</v>
      </c>
      <c r="G857" s="219"/>
      <c r="H857" s="222">
        <v>38.780000000000001</v>
      </c>
      <c r="I857" s="223"/>
      <c r="J857" s="219"/>
      <c r="K857" s="219"/>
      <c r="L857" s="224"/>
      <c r="M857" s="225"/>
      <c r="N857" s="226"/>
      <c r="O857" s="226"/>
      <c r="P857" s="226"/>
      <c r="Q857" s="226"/>
      <c r="R857" s="226"/>
      <c r="S857" s="226"/>
      <c r="T857" s="227"/>
      <c r="AT857" s="228" t="s">
        <v>177</v>
      </c>
      <c r="AU857" s="228" t="s">
        <v>82</v>
      </c>
      <c r="AV857" s="11" t="s">
        <v>82</v>
      </c>
      <c r="AW857" s="11" t="s">
        <v>33</v>
      </c>
      <c r="AX857" s="11" t="s">
        <v>72</v>
      </c>
      <c r="AY857" s="228" t="s">
        <v>166</v>
      </c>
    </row>
    <row r="858" s="13" customFormat="1">
      <c r="B858" s="240"/>
      <c r="C858" s="241"/>
      <c r="D858" s="215" t="s">
        <v>177</v>
      </c>
      <c r="E858" s="242" t="s">
        <v>19</v>
      </c>
      <c r="F858" s="243" t="s">
        <v>1153</v>
      </c>
      <c r="G858" s="241"/>
      <c r="H858" s="242" t="s">
        <v>19</v>
      </c>
      <c r="I858" s="244"/>
      <c r="J858" s="241"/>
      <c r="K858" s="241"/>
      <c r="L858" s="245"/>
      <c r="M858" s="246"/>
      <c r="N858" s="247"/>
      <c r="O858" s="247"/>
      <c r="P858" s="247"/>
      <c r="Q858" s="247"/>
      <c r="R858" s="247"/>
      <c r="S858" s="247"/>
      <c r="T858" s="248"/>
      <c r="AT858" s="249" t="s">
        <v>177</v>
      </c>
      <c r="AU858" s="249" t="s">
        <v>82</v>
      </c>
      <c r="AV858" s="13" t="s">
        <v>80</v>
      </c>
      <c r="AW858" s="13" t="s">
        <v>33</v>
      </c>
      <c r="AX858" s="13" t="s">
        <v>72</v>
      </c>
      <c r="AY858" s="249" t="s">
        <v>166</v>
      </c>
    </row>
    <row r="859" s="12" customFormat="1">
      <c r="B859" s="229"/>
      <c r="C859" s="230"/>
      <c r="D859" s="215" t="s">
        <v>177</v>
      </c>
      <c r="E859" s="231" t="s">
        <v>19</v>
      </c>
      <c r="F859" s="232" t="s">
        <v>179</v>
      </c>
      <c r="G859" s="230"/>
      <c r="H859" s="233">
        <v>38.780000000000001</v>
      </c>
      <c r="I859" s="234"/>
      <c r="J859" s="230"/>
      <c r="K859" s="230"/>
      <c r="L859" s="235"/>
      <c r="M859" s="236"/>
      <c r="N859" s="237"/>
      <c r="O859" s="237"/>
      <c r="P859" s="237"/>
      <c r="Q859" s="237"/>
      <c r="R859" s="237"/>
      <c r="S859" s="237"/>
      <c r="T859" s="238"/>
      <c r="AT859" s="239" t="s">
        <v>177</v>
      </c>
      <c r="AU859" s="239" t="s">
        <v>82</v>
      </c>
      <c r="AV859" s="12" t="s">
        <v>173</v>
      </c>
      <c r="AW859" s="12" t="s">
        <v>33</v>
      </c>
      <c r="AX859" s="12" t="s">
        <v>80</v>
      </c>
      <c r="AY859" s="239" t="s">
        <v>166</v>
      </c>
    </row>
    <row r="860" s="1" customFormat="1" ht="22.5" customHeight="1">
      <c r="B860" s="37"/>
      <c r="C860" s="203" t="s">
        <v>1154</v>
      </c>
      <c r="D860" s="203" t="s">
        <v>168</v>
      </c>
      <c r="E860" s="204" t="s">
        <v>1143</v>
      </c>
      <c r="F860" s="205" t="s">
        <v>1144</v>
      </c>
      <c r="G860" s="206" t="s">
        <v>287</v>
      </c>
      <c r="H860" s="207">
        <v>112.41</v>
      </c>
      <c r="I860" s="208"/>
      <c r="J860" s="209">
        <f>ROUND(I860*H860,2)</f>
        <v>0</v>
      </c>
      <c r="K860" s="205" t="s">
        <v>172</v>
      </c>
      <c r="L860" s="42"/>
      <c r="M860" s="210" t="s">
        <v>19</v>
      </c>
      <c r="N860" s="211" t="s">
        <v>43</v>
      </c>
      <c r="O860" s="78"/>
      <c r="P860" s="212">
        <f>O860*H860</f>
        <v>0</v>
      </c>
      <c r="Q860" s="212">
        <v>0</v>
      </c>
      <c r="R860" s="212">
        <f>Q860*H860</f>
        <v>0</v>
      </c>
      <c r="S860" s="212">
        <v>0</v>
      </c>
      <c r="T860" s="213">
        <f>S860*H860</f>
        <v>0</v>
      </c>
      <c r="AR860" s="16" t="s">
        <v>267</v>
      </c>
      <c r="AT860" s="16" t="s">
        <v>168</v>
      </c>
      <c r="AU860" s="16" t="s">
        <v>82</v>
      </c>
      <c r="AY860" s="16" t="s">
        <v>166</v>
      </c>
      <c r="BE860" s="214">
        <f>IF(N860="základní",J860,0)</f>
        <v>0</v>
      </c>
      <c r="BF860" s="214">
        <f>IF(N860="snížená",J860,0)</f>
        <v>0</v>
      </c>
      <c r="BG860" s="214">
        <f>IF(N860="zákl. přenesená",J860,0)</f>
        <v>0</v>
      </c>
      <c r="BH860" s="214">
        <f>IF(N860="sníž. přenesená",J860,0)</f>
        <v>0</v>
      </c>
      <c r="BI860" s="214">
        <f>IF(N860="nulová",J860,0)</f>
        <v>0</v>
      </c>
      <c r="BJ860" s="16" t="s">
        <v>80</v>
      </c>
      <c r="BK860" s="214">
        <f>ROUND(I860*H860,2)</f>
        <v>0</v>
      </c>
      <c r="BL860" s="16" t="s">
        <v>267</v>
      </c>
      <c r="BM860" s="16" t="s">
        <v>1155</v>
      </c>
    </row>
    <row r="861" s="1" customFormat="1">
      <c r="B861" s="37"/>
      <c r="C861" s="38"/>
      <c r="D861" s="215" t="s">
        <v>175</v>
      </c>
      <c r="E861" s="38"/>
      <c r="F861" s="216" t="s">
        <v>1146</v>
      </c>
      <c r="G861" s="38"/>
      <c r="H861" s="38"/>
      <c r="I861" s="129"/>
      <c r="J861" s="38"/>
      <c r="K861" s="38"/>
      <c r="L861" s="42"/>
      <c r="M861" s="217"/>
      <c r="N861" s="78"/>
      <c r="O861" s="78"/>
      <c r="P861" s="78"/>
      <c r="Q861" s="78"/>
      <c r="R861" s="78"/>
      <c r="S861" s="78"/>
      <c r="T861" s="79"/>
      <c r="AT861" s="16" t="s">
        <v>175</v>
      </c>
      <c r="AU861" s="16" t="s">
        <v>82</v>
      </c>
    </row>
    <row r="862" s="11" customFormat="1">
      <c r="B862" s="218"/>
      <c r="C862" s="219"/>
      <c r="D862" s="215" t="s">
        <v>177</v>
      </c>
      <c r="E862" s="220" t="s">
        <v>19</v>
      </c>
      <c r="F862" s="221" t="s">
        <v>1156</v>
      </c>
      <c r="G862" s="219"/>
      <c r="H862" s="222">
        <v>88.319999999999993</v>
      </c>
      <c r="I862" s="223"/>
      <c r="J862" s="219"/>
      <c r="K862" s="219"/>
      <c r="L862" s="224"/>
      <c r="M862" s="225"/>
      <c r="N862" s="226"/>
      <c r="O862" s="226"/>
      <c r="P862" s="226"/>
      <c r="Q862" s="226"/>
      <c r="R862" s="226"/>
      <c r="S862" s="226"/>
      <c r="T862" s="227"/>
      <c r="AT862" s="228" t="s">
        <v>177</v>
      </c>
      <c r="AU862" s="228" t="s">
        <v>82</v>
      </c>
      <c r="AV862" s="11" t="s">
        <v>82</v>
      </c>
      <c r="AW862" s="11" t="s">
        <v>33</v>
      </c>
      <c r="AX862" s="11" t="s">
        <v>72</v>
      </c>
      <c r="AY862" s="228" t="s">
        <v>166</v>
      </c>
    </row>
    <row r="863" s="11" customFormat="1">
      <c r="B863" s="218"/>
      <c r="C863" s="219"/>
      <c r="D863" s="215" t="s">
        <v>177</v>
      </c>
      <c r="E863" s="220" t="s">
        <v>19</v>
      </c>
      <c r="F863" s="221" t="s">
        <v>1157</v>
      </c>
      <c r="G863" s="219"/>
      <c r="H863" s="222">
        <v>24.09</v>
      </c>
      <c r="I863" s="223"/>
      <c r="J863" s="219"/>
      <c r="K863" s="219"/>
      <c r="L863" s="224"/>
      <c r="M863" s="225"/>
      <c r="N863" s="226"/>
      <c r="O863" s="226"/>
      <c r="P863" s="226"/>
      <c r="Q863" s="226"/>
      <c r="R863" s="226"/>
      <c r="S863" s="226"/>
      <c r="T863" s="227"/>
      <c r="AT863" s="228" t="s">
        <v>177</v>
      </c>
      <c r="AU863" s="228" t="s">
        <v>82</v>
      </c>
      <c r="AV863" s="11" t="s">
        <v>82</v>
      </c>
      <c r="AW863" s="11" t="s">
        <v>33</v>
      </c>
      <c r="AX863" s="11" t="s">
        <v>72</v>
      </c>
      <c r="AY863" s="228" t="s">
        <v>166</v>
      </c>
    </row>
    <row r="864" s="12" customFormat="1">
      <c r="B864" s="229"/>
      <c r="C864" s="230"/>
      <c r="D864" s="215" t="s">
        <v>177</v>
      </c>
      <c r="E864" s="231" t="s">
        <v>19</v>
      </c>
      <c r="F864" s="232" t="s">
        <v>179</v>
      </c>
      <c r="G864" s="230"/>
      <c r="H864" s="233">
        <v>112.41</v>
      </c>
      <c r="I864" s="234"/>
      <c r="J864" s="230"/>
      <c r="K864" s="230"/>
      <c r="L864" s="235"/>
      <c r="M864" s="236"/>
      <c r="N864" s="237"/>
      <c r="O864" s="237"/>
      <c r="P864" s="237"/>
      <c r="Q864" s="237"/>
      <c r="R864" s="237"/>
      <c r="S864" s="237"/>
      <c r="T864" s="238"/>
      <c r="AT864" s="239" t="s">
        <v>177</v>
      </c>
      <c r="AU864" s="239" t="s">
        <v>82</v>
      </c>
      <c r="AV864" s="12" t="s">
        <v>173</v>
      </c>
      <c r="AW864" s="12" t="s">
        <v>33</v>
      </c>
      <c r="AX864" s="12" t="s">
        <v>80</v>
      </c>
      <c r="AY864" s="239" t="s">
        <v>166</v>
      </c>
    </row>
    <row r="865" s="1" customFormat="1" ht="16.5" customHeight="1">
      <c r="B865" s="37"/>
      <c r="C865" s="250" t="s">
        <v>1158</v>
      </c>
      <c r="D865" s="250" t="s">
        <v>319</v>
      </c>
      <c r="E865" s="251" t="s">
        <v>1149</v>
      </c>
      <c r="F865" s="252" t="s">
        <v>1150</v>
      </c>
      <c r="G865" s="253" t="s">
        <v>287</v>
      </c>
      <c r="H865" s="254">
        <v>229.316</v>
      </c>
      <c r="I865" s="255"/>
      <c r="J865" s="256">
        <f>ROUND(I865*H865,2)</f>
        <v>0</v>
      </c>
      <c r="K865" s="252" t="s">
        <v>172</v>
      </c>
      <c r="L865" s="257"/>
      <c r="M865" s="258" t="s">
        <v>19</v>
      </c>
      <c r="N865" s="259" t="s">
        <v>43</v>
      </c>
      <c r="O865" s="78"/>
      <c r="P865" s="212">
        <f>O865*H865</f>
        <v>0</v>
      </c>
      <c r="Q865" s="212">
        <v>0.001</v>
      </c>
      <c r="R865" s="212">
        <f>Q865*H865</f>
        <v>0.22931600000000002</v>
      </c>
      <c r="S865" s="212">
        <v>0</v>
      </c>
      <c r="T865" s="213">
        <f>S865*H865</f>
        <v>0</v>
      </c>
      <c r="AR865" s="16" t="s">
        <v>376</v>
      </c>
      <c r="AT865" s="16" t="s">
        <v>319</v>
      </c>
      <c r="AU865" s="16" t="s">
        <v>82</v>
      </c>
      <c r="AY865" s="16" t="s">
        <v>166</v>
      </c>
      <c r="BE865" s="214">
        <f>IF(N865="základní",J865,0)</f>
        <v>0</v>
      </c>
      <c r="BF865" s="214">
        <f>IF(N865="snížená",J865,0)</f>
        <v>0</v>
      </c>
      <c r="BG865" s="214">
        <f>IF(N865="zákl. přenesená",J865,0)</f>
        <v>0</v>
      </c>
      <c r="BH865" s="214">
        <f>IF(N865="sníž. přenesená",J865,0)</f>
        <v>0</v>
      </c>
      <c r="BI865" s="214">
        <f>IF(N865="nulová",J865,0)</f>
        <v>0</v>
      </c>
      <c r="BJ865" s="16" t="s">
        <v>80</v>
      </c>
      <c r="BK865" s="214">
        <f>ROUND(I865*H865,2)</f>
        <v>0</v>
      </c>
      <c r="BL865" s="16" t="s">
        <v>267</v>
      </c>
      <c r="BM865" s="16" t="s">
        <v>1159</v>
      </c>
    </row>
    <row r="866" s="11" customFormat="1">
      <c r="B866" s="218"/>
      <c r="C866" s="219"/>
      <c r="D866" s="215" t="s">
        <v>177</v>
      </c>
      <c r="E866" s="219"/>
      <c r="F866" s="221" t="s">
        <v>1160</v>
      </c>
      <c r="G866" s="219"/>
      <c r="H866" s="222">
        <v>229.316</v>
      </c>
      <c r="I866" s="223"/>
      <c r="J866" s="219"/>
      <c r="K866" s="219"/>
      <c r="L866" s="224"/>
      <c r="M866" s="225"/>
      <c r="N866" s="226"/>
      <c r="O866" s="226"/>
      <c r="P866" s="226"/>
      <c r="Q866" s="226"/>
      <c r="R866" s="226"/>
      <c r="S866" s="226"/>
      <c r="T866" s="227"/>
      <c r="AT866" s="228" t="s">
        <v>177</v>
      </c>
      <c r="AU866" s="228" t="s">
        <v>82</v>
      </c>
      <c r="AV866" s="11" t="s">
        <v>82</v>
      </c>
      <c r="AW866" s="11" t="s">
        <v>4</v>
      </c>
      <c r="AX866" s="11" t="s">
        <v>80</v>
      </c>
      <c r="AY866" s="228" t="s">
        <v>166</v>
      </c>
    </row>
    <row r="867" s="1" customFormat="1" ht="22.5" customHeight="1">
      <c r="B867" s="37"/>
      <c r="C867" s="203" t="s">
        <v>1161</v>
      </c>
      <c r="D867" s="203" t="s">
        <v>168</v>
      </c>
      <c r="E867" s="204" t="s">
        <v>1162</v>
      </c>
      <c r="F867" s="205" t="s">
        <v>1163</v>
      </c>
      <c r="G867" s="206" t="s">
        <v>221</v>
      </c>
      <c r="H867" s="207">
        <v>1.327</v>
      </c>
      <c r="I867" s="208"/>
      <c r="J867" s="209">
        <f>ROUND(I867*H867,2)</f>
        <v>0</v>
      </c>
      <c r="K867" s="205" t="s">
        <v>172</v>
      </c>
      <c r="L867" s="42"/>
      <c r="M867" s="210" t="s">
        <v>19</v>
      </c>
      <c r="N867" s="211" t="s">
        <v>43</v>
      </c>
      <c r="O867" s="78"/>
      <c r="P867" s="212">
        <f>O867*H867</f>
        <v>0</v>
      </c>
      <c r="Q867" s="212">
        <v>0</v>
      </c>
      <c r="R867" s="212">
        <f>Q867*H867</f>
        <v>0</v>
      </c>
      <c r="S867" s="212">
        <v>0</v>
      </c>
      <c r="T867" s="213">
        <f>S867*H867</f>
        <v>0</v>
      </c>
      <c r="AR867" s="16" t="s">
        <v>267</v>
      </c>
      <c r="AT867" s="16" t="s">
        <v>168</v>
      </c>
      <c r="AU867" s="16" t="s">
        <v>82</v>
      </c>
      <c r="AY867" s="16" t="s">
        <v>166</v>
      </c>
      <c r="BE867" s="214">
        <f>IF(N867="základní",J867,0)</f>
        <v>0</v>
      </c>
      <c r="BF867" s="214">
        <f>IF(N867="snížená",J867,0)</f>
        <v>0</v>
      </c>
      <c r="BG867" s="214">
        <f>IF(N867="zákl. přenesená",J867,0)</f>
        <v>0</v>
      </c>
      <c r="BH867" s="214">
        <f>IF(N867="sníž. přenesená",J867,0)</f>
        <v>0</v>
      </c>
      <c r="BI867" s="214">
        <f>IF(N867="nulová",J867,0)</f>
        <v>0</v>
      </c>
      <c r="BJ867" s="16" t="s">
        <v>80</v>
      </c>
      <c r="BK867" s="214">
        <f>ROUND(I867*H867,2)</f>
        <v>0</v>
      </c>
      <c r="BL867" s="16" t="s">
        <v>267</v>
      </c>
      <c r="BM867" s="16" t="s">
        <v>1164</v>
      </c>
    </row>
    <row r="868" s="1" customFormat="1">
      <c r="B868" s="37"/>
      <c r="C868" s="38"/>
      <c r="D868" s="215" t="s">
        <v>175</v>
      </c>
      <c r="E868" s="38"/>
      <c r="F868" s="216" t="s">
        <v>1165</v>
      </c>
      <c r="G868" s="38"/>
      <c r="H868" s="38"/>
      <c r="I868" s="129"/>
      <c r="J868" s="38"/>
      <c r="K868" s="38"/>
      <c r="L868" s="42"/>
      <c r="M868" s="217"/>
      <c r="N868" s="78"/>
      <c r="O868" s="78"/>
      <c r="P868" s="78"/>
      <c r="Q868" s="78"/>
      <c r="R868" s="78"/>
      <c r="S868" s="78"/>
      <c r="T868" s="79"/>
      <c r="AT868" s="16" t="s">
        <v>175</v>
      </c>
      <c r="AU868" s="16" t="s">
        <v>82</v>
      </c>
    </row>
    <row r="869" s="1" customFormat="1" ht="22.5" customHeight="1">
      <c r="B869" s="37"/>
      <c r="C869" s="203" t="s">
        <v>1166</v>
      </c>
      <c r="D869" s="203" t="s">
        <v>168</v>
      </c>
      <c r="E869" s="204" t="s">
        <v>1167</v>
      </c>
      <c r="F869" s="205" t="s">
        <v>1168</v>
      </c>
      <c r="G869" s="206" t="s">
        <v>221</v>
      </c>
      <c r="H869" s="207">
        <v>1.327</v>
      </c>
      <c r="I869" s="208"/>
      <c r="J869" s="209">
        <f>ROUND(I869*H869,2)</f>
        <v>0</v>
      </c>
      <c r="K869" s="205" t="s">
        <v>172</v>
      </c>
      <c r="L869" s="42"/>
      <c r="M869" s="210" t="s">
        <v>19</v>
      </c>
      <c r="N869" s="211" t="s">
        <v>43</v>
      </c>
      <c r="O869" s="78"/>
      <c r="P869" s="212">
        <f>O869*H869</f>
        <v>0</v>
      </c>
      <c r="Q869" s="212">
        <v>0</v>
      </c>
      <c r="R869" s="212">
        <f>Q869*H869</f>
        <v>0</v>
      </c>
      <c r="S869" s="212">
        <v>0</v>
      </c>
      <c r="T869" s="213">
        <f>S869*H869</f>
        <v>0</v>
      </c>
      <c r="AR869" s="16" t="s">
        <v>267</v>
      </c>
      <c r="AT869" s="16" t="s">
        <v>168</v>
      </c>
      <c r="AU869" s="16" t="s">
        <v>82</v>
      </c>
      <c r="AY869" s="16" t="s">
        <v>166</v>
      </c>
      <c r="BE869" s="214">
        <f>IF(N869="základní",J869,0)</f>
        <v>0</v>
      </c>
      <c r="BF869" s="214">
        <f>IF(N869="snížená",J869,0)</f>
        <v>0</v>
      </c>
      <c r="BG869" s="214">
        <f>IF(N869="zákl. přenesená",J869,0)</f>
        <v>0</v>
      </c>
      <c r="BH869" s="214">
        <f>IF(N869="sníž. přenesená",J869,0)</f>
        <v>0</v>
      </c>
      <c r="BI869" s="214">
        <f>IF(N869="nulová",J869,0)</f>
        <v>0</v>
      </c>
      <c r="BJ869" s="16" t="s">
        <v>80</v>
      </c>
      <c r="BK869" s="214">
        <f>ROUND(I869*H869,2)</f>
        <v>0</v>
      </c>
      <c r="BL869" s="16" t="s">
        <v>267</v>
      </c>
      <c r="BM869" s="16" t="s">
        <v>1169</v>
      </c>
    </row>
    <row r="870" s="1" customFormat="1">
      <c r="B870" s="37"/>
      <c r="C870" s="38"/>
      <c r="D870" s="215" t="s">
        <v>175</v>
      </c>
      <c r="E870" s="38"/>
      <c r="F870" s="216" t="s">
        <v>1165</v>
      </c>
      <c r="G870" s="38"/>
      <c r="H870" s="38"/>
      <c r="I870" s="129"/>
      <c r="J870" s="38"/>
      <c r="K870" s="38"/>
      <c r="L870" s="42"/>
      <c r="M870" s="217"/>
      <c r="N870" s="78"/>
      <c r="O870" s="78"/>
      <c r="P870" s="78"/>
      <c r="Q870" s="78"/>
      <c r="R870" s="78"/>
      <c r="S870" s="78"/>
      <c r="T870" s="79"/>
      <c r="AT870" s="16" t="s">
        <v>175</v>
      </c>
      <c r="AU870" s="16" t="s">
        <v>82</v>
      </c>
    </row>
    <row r="871" s="10" customFormat="1" ht="22.8" customHeight="1">
      <c r="B871" s="187"/>
      <c r="C871" s="188"/>
      <c r="D871" s="189" t="s">
        <v>71</v>
      </c>
      <c r="E871" s="201" t="s">
        <v>1170</v>
      </c>
      <c r="F871" s="201" t="s">
        <v>1171</v>
      </c>
      <c r="G871" s="188"/>
      <c r="H871" s="188"/>
      <c r="I871" s="191"/>
      <c r="J871" s="202">
        <f>BK871</f>
        <v>0</v>
      </c>
      <c r="K871" s="188"/>
      <c r="L871" s="193"/>
      <c r="M871" s="194"/>
      <c r="N871" s="195"/>
      <c r="O871" s="195"/>
      <c r="P871" s="196">
        <f>SUM(P872:P879)</f>
        <v>0</v>
      </c>
      <c r="Q871" s="195"/>
      <c r="R871" s="196">
        <f>SUM(R872:R879)</f>
        <v>0</v>
      </c>
      <c r="S871" s="195"/>
      <c r="T871" s="197">
        <f>SUM(T872:T879)</f>
        <v>0</v>
      </c>
      <c r="AR871" s="198" t="s">
        <v>82</v>
      </c>
      <c r="AT871" s="199" t="s">
        <v>71</v>
      </c>
      <c r="AU871" s="199" t="s">
        <v>80</v>
      </c>
      <c r="AY871" s="198" t="s">
        <v>166</v>
      </c>
      <c r="BK871" s="200">
        <f>SUM(BK872:BK879)</f>
        <v>0</v>
      </c>
    </row>
    <row r="872" s="1" customFormat="1" ht="16.5" customHeight="1">
      <c r="B872" s="37"/>
      <c r="C872" s="203" t="s">
        <v>1172</v>
      </c>
      <c r="D872" s="203" t="s">
        <v>168</v>
      </c>
      <c r="E872" s="204" t="s">
        <v>1173</v>
      </c>
      <c r="F872" s="205" t="s">
        <v>1174</v>
      </c>
      <c r="G872" s="206" t="s">
        <v>287</v>
      </c>
      <c r="H872" s="207">
        <v>20.23</v>
      </c>
      <c r="I872" s="208"/>
      <c r="J872" s="209">
        <f>ROUND(I872*H872,2)</f>
        <v>0</v>
      </c>
      <c r="K872" s="205" t="s">
        <v>19</v>
      </c>
      <c r="L872" s="42"/>
      <c r="M872" s="210" t="s">
        <v>19</v>
      </c>
      <c r="N872" s="211" t="s">
        <v>43</v>
      </c>
      <c r="O872" s="78"/>
      <c r="P872" s="212">
        <f>O872*H872</f>
        <v>0</v>
      </c>
      <c r="Q872" s="212">
        <v>0</v>
      </c>
      <c r="R872" s="212">
        <f>Q872*H872</f>
        <v>0</v>
      </c>
      <c r="S872" s="212">
        <v>0</v>
      </c>
      <c r="T872" s="213">
        <f>S872*H872</f>
        <v>0</v>
      </c>
      <c r="AR872" s="16" t="s">
        <v>267</v>
      </c>
      <c r="AT872" s="16" t="s">
        <v>168</v>
      </c>
      <c r="AU872" s="16" t="s">
        <v>82</v>
      </c>
      <c r="AY872" s="16" t="s">
        <v>166</v>
      </c>
      <c r="BE872" s="214">
        <f>IF(N872="základní",J872,0)</f>
        <v>0</v>
      </c>
      <c r="BF872" s="214">
        <f>IF(N872="snížená",J872,0)</f>
        <v>0</v>
      </c>
      <c r="BG872" s="214">
        <f>IF(N872="zákl. přenesená",J872,0)</f>
        <v>0</v>
      </c>
      <c r="BH872" s="214">
        <f>IF(N872="sníž. přenesená",J872,0)</f>
        <v>0</v>
      </c>
      <c r="BI872" s="214">
        <f>IF(N872="nulová",J872,0)</f>
        <v>0</v>
      </c>
      <c r="BJ872" s="16" t="s">
        <v>80</v>
      </c>
      <c r="BK872" s="214">
        <f>ROUND(I872*H872,2)</f>
        <v>0</v>
      </c>
      <c r="BL872" s="16" t="s">
        <v>267</v>
      </c>
      <c r="BM872" s="16" t="s">
        <v>1175</v>
      </c>
    </row>
    <row r="873" s="11" customFormat="1">
      <c r="B873" s="218"/>
      <c r="C873" s="219"/>
      <c r="D873" s="215" t="s">
        <v>177</v>
      </c>
      <c r="E873" s="220" t="s">
        <v>19</v>
      </c>
      <c r="F873" s="221" t="s">
        <v>468</v>
      </c>
      <c r="G873" s="219"/>
      <c r="H873" s="222">
        <v>20.23</v>
      </c>
      <c r="I873" s="223"/>
      <c r="J873" s="219"/>
      <c r="K873" s="219"/>
      <c r="L873" s="224"/>
      <c r="M873" s="225"/>
      <c r="N873" s="226"/>
      <c r="O873" s="226"/>
      <c r="P873" s="226"/>
      <c r="Q873" s="226"/>
      <c r="R873" s="226"/>
      <c r="S873" s="226"/>
      <c r="T873" s="227"/>
      <c r="AT873" s="228" t="s">
        <v>177</v>
      </c>
      <c r="AU873" s="228" t="s">
        <v>82</v>
      </c>
      <c r="AV873" s="11" t="s">
        <v>82</v>
      </c>
      <c r="AW873" s="11" t="s">
        <v>33</v>
      </c>
      <c r="AX873" s="11" t="s">
        <v>72</v>
      </c>
      <c r="AY873" s="228" t="s">
        <v>166</v>
      </c>
    </row>
    <row r="874" s="13" customFormat="1">
      <c r="B874" s="240"/>
      <c r="C874" s="241"/>
      <c r="D874" s="215" t="s">
        <v>177</v>
      </c>
      <c r="E874" s="242" t="s">
        <v>19</v>
      </c>
      <c r="F874" s="243" t="s">
        <v>797</v>
      </c>
      <c r="G874" s="241"/>
      <c r="H874" s="242" t="s">
        <v>19</v>
      </c>
      <c r="I874" s="244"/>
      <c r="J874" s="241"/>
      <c r="K874" s="241"/>
      <c r="L874" s="245"/>
      <c r="M874" s="246"/>
      <c r="N874" s="247"/>
      <c r="O874" s="247"/>
      <c r="P874" s="247"/>
      <c r="Q874" s="247"/>
      <c r="R874" s="247"/>
      <c r="S874" s="247"/>
      <c r="T874" s="248"/>
      <c r="AT874" s="249" t="s">
        <v>177</v>
      </c>
      <c r="AU874" s="249" t="s">
        <v>82</v>
      </c>
      <c r="AV874" s="13" t="s">
        <v>80</v>
      </c>
      <c r="AW874" s="13" t="s">
        <v>33</v>
      </c>
      <c r="AX874" s="13" t="s">
        <v>72</v>
      </c>
      <c r="AY874" s="249" t="s">
        <v>166</v>
      </c>
    </row>
    <row r="875" s="12" customFormat="1">
      <c r="B875" s="229"/>
      <c r="C875" s="230"/>
      <c r="D875" s="215" t="s">
        <v>177</v>
      </c>
      <c r="E875" s="231" t="s">
        <v>19</v>
      </c>
      <c r="F875" s="232" t="s">
        <v>179</v>
      </c>
      <c r="G875" s="230"/>
      <c r="H875" s="233">
        <v>20.23</v>
      </c>
      <c r="I875" s="234"/>
      <c r="J875" s="230"/>
      <c r="K875" s="230"/>
      <c r="L875" s="235"/>
      <c r="M875" s="236"/>
      <c r="N875" s="237"/>
      <c r="O875" s="237"/>
      <c r="P875" s="237"/>
      <c r="Q875" s="237"/>
      <c r="R875" s="237"/>
      <c r="S875" s="237"/>
      <c r="T875" s="238"/>
      <c r="AT875" s="239" t="s">
        <v>177</v>
      </c>
      <c r="AU875" s="239" t="s">
        <v>82</v>
      </c>
      <c r="AV875" s="12" t="s">
        <v>173</v>
      </c>
      <c r="AW875" s="12" t="s">
        <v>33</v>
      </c>
      <c r="AX875" s="12" t="s">
        <v>80</v>
      </c>
      <c r="AY875" s="239" t="s">
        <v>166</v>
      </c>
    </row>
    <row r="876" s="1" customFormat="1" ht="22.5" customHeight="1">
      <c r="B876" s="37"/>
      <c r="C876" s="203" t="s">
        <v>1176</v>
      </c>
      <c r="D876" s="203" t="s">
        <v>168</v>
      </c>
      <c r="E876" s="204" t="s">
        <v>1177</v>
      </c>
      <c r="F876" s="205" t="s">
        <v>1178</v>
      </c>
      <c r="G876" s="206" t="s">
        <v>221</v>
      </c>
      <c r="H876" s="207">
        <v>0.001</v>
      </c>
      <c r="I876" s="208"/>
      <c r="J876" s="209">
        <f>ROUND(I876*H876,2)</f>
        <v>0</v>
      </c>
      <c r="K876" s="205" t="s">
        <v>172</v>
      </c>
      <c r="L876" s="42"/>
      <c r="M876" s="210" t="s">
        <v>19</v>
      </c>
      <c r="N876" s="211" t="s">
        <v>43</v>
      </c>
      <c r="O876" s="78"/>
      <c r="P876" s="212">
        <f>O876*H876</f>
        <v>0</v>
      </c>
      <c r="Q876" s="212">
        <v>0</v>
      </c>
      <c r="R876" s="212">
        <f>Q876*H876</f>
        <v>0</v>
      </c>
      <c r="S876" s="212">
        <v>0</v>
      </c>
      <c r="T876" s="213">
        <f>S876*H876</f>
        <v>0</v>
      </c>
      <c r="AR876" s="16" t="s">
        <v>267</v>
      </c>
      <c r="AT876" s="16" t="s">
        <v>168</v>
      </c>
      <c r="AU876" s="16" t="s">
        <v>82</v>
      </c>
      <c r="AY876" s="16" t="s">
        <v>166</v>
      </c>
      <c r="BE876" s="214">
        <f>IF(N876="základní",J876,0)</f>
        <v>0</v>
      </c>
      <c r="BF876" s="214">
        <f>IF(N876="snížená",J876,0)</f>
        <v>0</v>
      </c>
      <c r="BG876" s="214">
        <f>IF(N876="zákl. přenesená",J876,0)</f>
        <v>0</v>
      </c>
      <c r="BH876" s="214">
        <f>IF(N876="sníž. přenesená",J876,0)</f>
        <v>0</v>
      </c>
      <c r="BI876" s="214">
        <f>IF(N876="nulová",J876,0)</f>
        <v>0</v>
      </c>
      <c r="BJ876" s="16" t="s">
        <v>80</v>
      </c>
      <c r="BK876" s="214">
        <f>ROUND(I876*H876,2)</f>
        <v>0</v>
      </c>
      <c r="BL876" s="16" t="s">
        <v>267</v>
      </c>
      <c r="BM876" s="16" t="s">
        <v>1179</v>
      </c>
    </row>
    <row r="877" s="1" customFormat="1">
      <c r="B877" s="37"/>
      <c r="C877" s="38"/>
      <c r="D877" s="215" t="s">
        <v>175</v>
      </c>
      <c r="E877" s="38"/>
      <c r="F877" s="216" t="s">
        <v>1180</v>
      </c>
      <c r="G877" s="38"/>
      <c r="H877" s="38"/>
      <c r="I877" s="129"/>
      <c r="J877" s="38"/>
      <c r="K877" s="38"/>
      <c r="L877" s="42"/>
      <c r="M877" s="217"/>
      <c r="N877" s="78"/>
      <c r="O877" s="78"/>
      <c r="P877" s="78"/>
      <c r="Q877" s="78"/>
      <c r="R877" s="78"/>
      <c r="S877" s="78"/>
      <c r="T877" s="79"/>
      <c r="AT877" s="16" t="s">
        <v>175</v>
      </c>
      <c r="AU877" s="16" t="s">
        <v>82</v>
      </c>
    </row>
    <row r="878" s="1" customFormat="1" ht="22.5" customHeight="1">
      <c r="B878" s="37"/>
      <c r="C878" s="203" t="s">
        <v>1181</v>
      </c>
      <c r="D878" s="203" t="s">
        <v>168</v>
      </c>
      <c r="E878" s="204" t="s">
        <v>1182</v>
      </c>
      <c r="F878" s="205" t="s">
        <v>1183</v>
      </c>
      <c r="G878" s="206" t="s">
        <v>221</v>
      </c>
      <c r="H878" s="207">
        <v>0.001</v>
      </c>
      <c r="I878" s="208"/>
      <c r="J878" s="209">
        <f>ROUND(I878*H878,2)</f>
        <v>0</v>
      </c>
      <c r="K878" s="205" t="s">
        <v>172</v>
      </c>
      <c r="L878" s="42"/>
      <c r="M878" s="210" t="s">
        <v>19</v>
      </c>
      <c r="N878" s="211" t="s">
        <v>43</v>
      </c>
      <c r="O878" s="78"/>
      <c r="P878" s="212">
        <f>O878*H878</f>
        <v>0</v>
      </c>
      <c r="Q878" s="212">
        <v>0</v>
      </c>
      <c r="R878" s="212">
        <f>Q878*H878</f>
        <v>0</v>
      </c>
      <c r="S878" s="212">
        <v>0</v>
      </c>
      <c r="T878" s="213">
        <f>S878*H878</f>
        <v>0</v>
      </c>
      <c r="AR878" s="16" t="s">
        <v>267</v>
      </c>
      <c r="AT878" s="16" t="s">
        <v>168</v>
      </c>
      <c r="AU878" s="16" t="s">
        <v>82</v>
      </c>
      <c r="AY878" s="16" t="s">
        <v>166</v>
      </c>
      <c r="BE878" s="214">
        <f>IF(N878="základní",J878,0)</f>
        <v>0</v>
      </c>
      <c r="BF878" s="214">
        <f>IF(N878="snížená",J878,0)</f>
        <v>0</v>
      </c>
      <c r="BG878" s="214">
        <f>IF(N878="zákl. přenesená",J878,0)</f>
        <v>0</v>
      </c>
      <c r="BH878" s="214">
        <f>IF(N878="sníž. přenesená",J878,0)</f>
        <v>0</v>
      </c>
      <c r="BI878" s="214">
        <f>IF(N878="nulová",J878,0)</f>
        <v>0</v>
      </c>
      <c r="BJ878" s="16" t="s">
        <v>80</v>
      </c>
      <c r="BK878" s="214">
        <f>ROUND(I878*H878,2)</f>
        <v>0</v>
      </c>
      <c r="BL878" s="16" t="s">
        <v>267</v>
      </c>
      <c r="BM878" s="16" t="s">
        <v>1184</v>
      </c>
    </row>
    <row r="879" s="1" customFormat="1">
      <c r="B879" s="37"/>
      <c r="C879" s="38"/>
      <c r="D879" s="215" t="s">
        <v>175</v>
      </c>
      <c r="E879" s="38"/>
      <c r="F879" s="216" t="s">
        <v>1180</v>
      </c>
      <c r="G879" s="38"/>
      <c r="H879" s="38"/>
      <c r="I879" s="129"/>
      <c r="J879" s="38"/>
      <c r="K879" s="38"/>
      <c r="L879" s="42"/>
      <c r="M879" s="217"/>
      <c r="N879" s="78"/>
      <c r="O879" s="78"/>
      <c r="P879" s="78"/>
      <c r="Q879" s="78"/>
      <c r="R879" s="78"/>
      <c r="S879" s="78"/>
      <c r="T879" s="79"/>
      <c r="AT879" s="16" t="s">
        <v>175</v>
      </c>
      <c r="AU879" s="16" t="s">
        <v>82</v>
      </c>
    </row>
    <row r="880" s="10" customFormat="1" ht="22.8" customHeight="1">
      <c r="B880" s="187"/>
      <c r="C880" s="188"/>
      <c r="D880" s="189" t="s">
        <v>71</v>
      </c>
      <c r="E880" s="201" t="s">
        <v>1185</v>
      </c>
      <c r="F880" s="201" t="s">
        <v>1186</v>
      </c>
      <c r="G880" s="188"/>
      <c r="H880" s="188"/>
      <c r="I880" s="191"/>
      <c r="J880" s="202">
        <f>BK880</f>
        <v>0</v>
      </c>
      <c r="K880" s="188"/>
      <c r="L880" s="193"/>
      <c r="M880" s="194"/>
      <c r="N880" s="195"/>
      <c r="O880" s="195"/>
      <c r="P880" s="196">
        <f>SUM(P881:P889)</f>
        <v>0</v>
      </c>
      <c r="Q880" s="195"/>
      <c r="R880" s="196">
        <f>SUM(R881:R889)</f>
        <v>0.0089099999999999995</v>
      </c>
      <c r="S880" s="195"/>
      <c r="T880" s="197">
        <f>SUM(T881:T889)</f>
        <v>0</v>
      </c>
      <c r="AR880" s="198" t="s">
        <v>82</v>
      </c>
      <c r="AT880" s="199" t="s">
        <v>71</v>
      </c>
      <c r="AU880" s="199" t="s">
        <v>80</v>
      </c>
      <c r="AY880" s="198" t="s">
        <v>166</v>
      </c>
      <c r="BK880" s="200">
        <f>SUM(BK881:BK889)</f>
        <v>0</v>
      </c>
    </row>
    <row r="881" s="1" customFormat="1" ht="16.5" customHeight="1">
      <c r="B881" s="37"/>
      <c r="C881" s="203" t="s">
        <v>1187</v>
      </c>
      <c r="D881" s="203" t="s">
        <v>168</v>
      </c>
      <c r="E881" s="204" t="s">
        <v>1188</v>
      </c>
      <c r="F881" s="205" t="s">
        <v>1189</v>
      </c>
      <c r="G881" s="206" t="s">
        <v>350</v>
      </c>
      <c r="H881" s="207">
        <v>8.0999999999999996</v>
      </c>
      <c r="I881" s="208"/>
      <c r="J881" s="209">
        <f>ROUND(I881*H881,2)</f>
        <v>0</v>
      </c>
      <c r="K881" s="205" t="s">
        <v>172</v>
      </c>
      <c r="L881" s="42"/>
      <c r="M881" s="210" t="s">
        <v>19</v>
      </c>
      <c r="N881" s="211" t="s">
        <v>43</v>
      </c>
      <c r="O881" s="78"/>
      <c r="P881" s="212">
        <f>O881*H881</f>
        <v>0</v>
      </c>
      <c r="Q881" s="212">
        <v>0.0011000000000000001</v>
      </c>
      <c r="R881" s="212">
        <f>Q881*H881</f>
        <v>0.0089099999999999995</v>
      </c>
      <c r="S881" s="212">
        <v>0</v>
      </c>
      <c r="T881" s="213">
        <f>S881*H881</f>
        <v>0</v>
      </c>
      <c r="AR881" s="16" t="s">
        <v>267</v>
      </c>
      <c r="AT881" s="16" t="s">
        <v>168</v>
      </c>
      <c r="AU881" s="16" t="s">
        <v>82</v>
      </c>
      <c r="AY881" s="16" t="s">
        <v>166</v>
      </c>
      <c r="BE881" s="214">
        <f>IF(N881="základní",J881,0)</f>
        <v>0</v>
      </c>
      <c r="BF881" s="214">
        <f>IF(N881="snížená",J881,0)</f>
        <v>0</v>
      </c>
      <c r="BG881" s="214">
        <f>IF(N881="zákl. přenesená",J881,0)</f>
        <v>0</v>
      </c>
      <c r="BH881" s="214">
        <f>IF(N881="sníž. přenesená",J881,0)</f>
        <v>0</v>
      </c>
      <c r="BI881" s="214">
        <f>IF(N881="nulová",J881,0)</f>
        <v>0</v>
      </c>
      <c r="BJ881" s="16" t="s">
        <v>80</v>
      </c>
      <c r="BK881" s="214">
        <f>ROUND(I881*H881,2)</f>
        <v>0</v>
      </c>
      <c r="BL881" s="16" t="s">
        <v>267</v>
      </c>
      <c r="BM881" s="16" t="s">
        <v>1190</v>
      </c>
    </row>
    <row r="882" s="1" customFormat="1">
      <c r="B882" s="37"/>
      <c r="C882" s="38"/>
      <c r="D882" s="215" t="s">
        <v>175</v>
      </c>
      <c r="E882" s="38"/>
      <c r="F882" s="216" t="s">
        <v>1191</v>
      </c>
      <c r="G882" s="38"/>
      <c r="H882" s="38"/>
      <c r="I882" s="129"/>
      <c r="J882" s="38"/>
      <c r="K882" s="38"/>
      <c r="L882" s="42"/>
      <c r="M882" s="217"/>
      <c r="N882" s="78"/>
      <c r="O882" s="78"/>
      <c r="P882" s="78"/>
      <c r="Q882" s="78"/>
      <c r="R882" s="78"/>
      <c r="S882" s="78"/>
      <c r="T882" s="79"/>
      <c r="AT882" s="16" t="s">
        <v>175</v>
      </c>
      <c r="AU882" s="16" t="s">
        <v>82</v>
      </c>
    </row>
    <row r="883" s="11" customFormat="1">
      <c r="B883" s="218"/>
      <c r="C883" s="219"/>
      <c r="D883" s="215" t="s">
        <v>177</v>
      </c>
      <c r="E883" s="220" t="s">
        <v>19</v>
      </c>
      <c r="F883" s="221" t="s">
        <v>1192</v>
      </c>
      <c r="G883" s="219"/>
      <c r="H883" s="222">
        <v>8.0999999999999996</v>
      </c>
      <c r="I883" s="223"/>
      <c r="J883" s="219"/>
      <c r="K883" s="219"/>
      <c r="L883" s="224"/>
      <c r="M883" s="225"/>
      <c r="N883" s="226"/>
      <c r="O883" s="226"/>
      <c r="P883" s="226"/>
      <c r="Q883" s="226"/>
      <c r="R883" s="226"/>
      <c r="S883" s="226"/>
      <c r="T883" s="227"/>
      <c r="AT883" s="228" t="s">
        <v>177</v>
      </c>
      <c r="AU883" s="228" t="s">
        <v>82</v>
      </c>
      <c r="AV883" s="11" t="s">
        <v>82</v>
      </c>
      <c r="AW883" s="11" t="s">
        <v>33</v>
      </c>
      <c r="AX883" s="11" t="s">
        <v>72</v>
      </c>
      <c r="AY883" s="228" t="s">
        <v>166</v>
      </c>
    </row>
    <row r="884" s="13" customFormat="1">
      <c r="B884" s="240"/>
      <c r="C884" s="241"/>
      <c r="D884" s="215" t="s">
        <v>177</v>
      </c>
      <c r="E884" s="242" t="s">
        <v>19</v>
      </c>
      <c r="F884" s="243" t="s">
        <v>1193</v>
      </c>
      <c r="G884" s="241"/>
      <c r="H884" s="242" t="s">
        <v>19</v>
      </c>
      <c r="I884" s="244"/>
      <c r="J884" s="241"/>
      <c r="K884" s="241"/>
      <c r="L884" s="245"/>
      <c r="M884" s="246"/>
      <c r="N884" s="247"/>
      <c r="O884" s="247"/>
      <c r="P884" s="247"/>
      <c r="Q884" s="247"/>
      <c r="R884" s="247"/>
      <c r="S884" s="247"/>
      <c r="T884" s="248"/>
      <c r="AT884" s="249" t="s">
        <v>177</v>
      </c>
      <c r="AU884" s="249" t="s">
        <v>82</v>
      </c>
      <c r="AV884" s="13" t="s">
        <v>80</v>
      </c>
      <c r="AW884" s="13" t="s">
        <v>33</v>
      </c>
      <c r="AX884" s="13" t="s">
        <v>72</v>
      </c>
      <c r="AY884" s="249" t="s">
        <v>166</v>
      </c>
    </row>
    <row r="885" s="12" customFormat="1">
      <c r="B885" s="229"/>
      <c r="C885" s="230"/>
      <c r="D885" s="215" t="s">
        <v>177</v>
      </c>
      <c r="E885" s="231" t="s">
        <v>19</v>
      </c>
      <c r="F885" s="232" t="s">
        <v>179</v>
      </c>
      <c r="G885" s="230"/>
      <c r="H885" s="233">
        <v>8.0999999999999996</v>
      </c>
      <c r="I885" s="234"/>
      <c r="J885" s="230"/>
      <c r="K885" s="230"/>
      <c r="L885" s="235"/>
      <c r="M885" s="236"/>
      <c r="N885" s="237"/>
      <c r="O885" s="237"/>
      <c r="P885" s="237"/>
      <c r="Q885" s="237"/>
      <c r="R885" s="237"/>
      <c r="S885" s="237"/>
      <c r="T885" s="238"/>
      <c r="AT885" s="239" t="s">
        <v>177</v>
      </c>
      <c r="AU885" s="239" t="s">
        <v>82</v>
      </c>
      <c r="AV885" s="12" t="s">
        <v>173</v>
      </c>
      <c r="AW885" s="12" t="s">
        <v>33</v>
      </c>
      <c r="AX885" s="12" t="s">
        <v>80</v>
      </c>
      <c r="AY885" s="239" t="s">
        <v>166</v>
      </c>
    </row>
    <row r="886" s="1" customFormat="1" ht="22.5" customHeight="1">
      <c r="B886" s="37"/>
      <c r="C886" s="203" t="s">
        <v>1194</v>
      </c>
      <c r="D886" s="203" t="s">
        <v>168</v>
      </c>
      <c r="E886" s="204" t="s">
        <v>1195</v>
      </c>
      <c r="F886" s="205" t="s">
        <v>1196</v>
      </c>
      <c r="G886" s="206" t="s">
        <v>221</v>
      </c>
      <c r="H886" s="207">
        <v>0.0089999999999999993</v>
      </c>
      <c r="I886" s="208"/>
      <c r="J886" s="209">
        <f>ROUND(I886*H886,2)</f>
        <v>0</v>
      </c>
      <c r="K886" s="205" t="s">
        <v>172</v>
      </c>
      <c r="L886" s="42"/>
      <c r="M886" s="210" t="s">
        <v>19</v>
      </c>
      <c r="N886" s="211" t="s">
        <v>43</v>
      </c>
      <c r="O886" s="78"/>
      <c r="P886" s="212">
        <f>O886*H886</f>
        <v>0</v>
      </c>
      <c r="Q886" s="212">
        <v>0</v>
      </c>
      <c r="R886" s="212">
        <f>Q886*H886</f>
        <v>0</v>
      </c>
      <c r="S886" s="212">
        <v>0</v>
      </c>
      <c r="T886" s="213">
        <f>S886*H886</f>
        <v>0</v>
      </c>
      <c r="AR886" s="16" t="s">
        <v>267</v>
      </c>
      <c r="AT886" s="16" t="s">
        <v>168</v>
      </c>
      <c r="AU886" s="16" t="s">
        <v>82</v>
      </c>
      <c r="AY886" s="16" t="s">
        <v>166</v>
      </c>
      <c r="BE886" s="214">
        <f>IF(N886="základní",J886,0)</f>
        <v>0</v>
      </c>
      <c r="BF886" s="214">
        <f>IF(N886="snížená",J886,0)</f>
        <v>0</v>
      </c>
      <c r="BG886" s="214">
        <f>IF(N886="zákl. přenesená",J886,0)</f>
        <v>0</v>
      </c>
      <c r="BH886" s="214">
        <f>IF(N886="sníž. přenesená",J886,0)</f>
        <v>0</v>
      </c>
      <c r="BI886" s="214">
        <f>IF(N886="nulová",J886,0)</f>
        <v>0</v>
      </c>
      <c r="BJ886" s="16" t="s">
        <v>80</v>
      </c>
      <c r="BK886" s="214">
        <f>ROUND(I886*H886,2)</f>
        <v>0</v>
      </c>
      <c r="BL886" s="16" t="s">
        <v>267</v>
      </c>
      <c r="BM886" s="16" t="s">
        <v>1197</v>
      </c>
    </row>
    <row r="887" s="1" customFormat="1">
      <c r="B887" s="37"/>
      <c r="C887" s="38"/>
      <c r="D887" s="215" t="s">
        <v>175</v>
      </c>
      <c r="E887" s="38"/>
      <c r="F887" s="216" t="s">
        <v>1088</v>
      </c>
      <c r="G887" s="38"/>
      <c r="H887" s="38"/>
      <c r="I887" s="129"/>
      <c r="J887" s="38"/>
      <c r="K887" s="38"/>
      <c r="L887" s="42"/>
      <c r="M887" s="217"/>
      <c r="N887" s="78"/>
      <c r="O887" s="78"/>
      <c r="P887" s="78"/>
      <c r="Q887" s="78"/>
      <c r="R887" s="78"/>
      <c r="S887" s="78"/>
      <c r="T887" s="79"/>
      <c r="AT887" s="16" t="s">
        <v>175</v>
      </c>
      <c r="AU887" s="16" t="s">
        <v>82</v>
      </c>
    </row>
    <row r="888" s="1" customFormat="1" ht="22.5" customHeight="1">
      <c r="B888" s="37"/>
      <c r="C888" s="203" t="s">
        <v>1198</v>
      </c>
      <c r="D888" s="203" t="s">
        <v>168</v>
      </c>
      <c r="E888" s="204" t="s">
        <v>1199</v>
      </c>
      <c r="F888" s="205" t="s">
        <v>1200</v>
      </c>
      <c r="G888" s="206" t="s">
        <v>221</v>
      </c>
      <c r="H888" s="207">
        <v>0.0089999999999999993</v>
      </c>
      <c r="I888" s="208"/>
      <c r="J888" s="209">
        <f>ROUND(I888*H888,2)</f>
        <v>0</v>
      </c>
      <c r="K888" s="205" t="s">
        <v>172</v>
      </c>
      <c r="L888" s="42"/>
      <c r="M888" s="210" t="s">
        <v>19</v>
      </c>
      <c r="N888" s="211" t="s">
        <v>43</v>
      </c>
      <c r="O888" s="78"/>
      <c r="P888" s="212">
        <f>O888*H888</f>
        <v>0</v>
      </c>
      <c r="Q888" s="212">
        <v>0</v>
      </c>
      <c r="R888" s="212">
        <f>Q888*H888</f>
        <v>0</v>
      </c>
      <c r="S888" s="212">
        <v>0</v>
      </c>
      <c r="T888" s="213">
        <f>S888*H888</f>
        <v>0</v>
      </c>
      <c r="AR888" s="16" t="s">
        <v>267</v>
      </c>
      <c r="AT888" s="16" t="s">
        <v>168</v>
      </c>
      <c r="AU888" s="16" t="s">
        <v>82</v>
      </c>
      <c r="AY888" s="16" t="s">
        <v>166</v>
      </c>
      <c r="BE888" s="214">
        <f>IF(N888="základní",J888,0)</f>
        <v>0</v>
      </c>
      <c r="BF888" s="214">
        <f>IF(N888="snížená",J888,0)</f>
        <v>0</v>
      </c>
      <c r="BG888" s="214">
        <f>IF(N888="zákl. přenesená",J888,0)</f>
        <v>0</v>
      </c>
      <c r="BH888" s="214">
        <f>IF(N888="sníž. přenesená",J888,0)</f>
        <v>0</v>
      </c>
      <c r="BI888" s="214">
        <f>IF(N888="nulová",J888,0)</f>
        <v>0</v>
      </c>
      <c r="BJ888" s="16" t="s">
        <v>80</v>
      </c>
      <c r="BK888" s="214">
        <f>ROUND(I888*H888,2)</f>
        <v>0</v>
      </c>
      <c r="BL888" s="16" t="s">
        <v>267</v>
      </c>
      <c r="BM888" s="16" t="s">
        <v>1201</v>
      </c>
    </row>
    <row r="889" s="1" customFormat="1">
      <c r="B889" s="37"/>
      <c r="C889" s="38"/>
      <c r="D889" s="215" t="s">
        <v>175</v>
      </c>
      <c r="E889" s="38"/>
      <c r="F889" s="216" t="s">
        <v>1088</v>
      </c>
      <c r="G889" s="38"/>
      <c r="H889" s="38"/>
      <c r="I889" s="129"/>
      <c r="J889" s="38"/>
      <c r="K889" s="38"/>
      <c r="L889" s="42"/>
      <c r="M889" s="217"/>
      <c r="N889" s="78"/>
      <c r="O889" s="78"/>
      <c r="P889" s="78"/>
      <c r="Q889" s="78"/>
      <c r="R889" s="78"/>
      <c r="S889" s="78"/>
      <c r="T889" s="79"/>
      <c r="AT889" s="16" t="s">
        <v>175</v>
      </c>
      <c r="AU889" s="16" t="s">
        <v>82</v>
      </c>
    </row>
    <row r="890" s="10" customFormat="1" ht="22.8" customHeight="1">
      <c r="B890" s="187"/>
      <c r="C890" s="188"/>
      <c r="D890" s="189" t="s">
        <v>71</v>
      </c>
      <c r="E890" s="201" t="s">
        <v>1202</v>
      </c>
      <c r="F890" s="201" t="s">
        <v>1203</v>
      </c>
      <c r="G890" s="188"/>
      <c r="H890" s="188"/>
      <c r="I890" s="191"/>
      <c r="J890" s="202">
        <f>BK890</f>
        <v>0</v>
      </c>
      <c r="K890" s="188"/>
      <c r="L890" s="193"/>
      <c r="M890" s="194"/>
      <c r="N890" s="195"/>
      <c r="O890" s="195"/>
      <c r="P890" s="196">
        <f>SUM(P891:P932)</f>
        <v>0</v>
      </c>
      <c r="Q890" s="195"/>
      <c r="R890" s="196">
        <f>SUM(R891:R932)</f>
        <v>0.049439999999999998</v>
      </c>
      <c r="S890" s="195"/>
      <c r="T890" s="197">
        <f>SUM(T891:T932)</f>
        <v>0.57761999999999991</v>
      </c>
      <c r="AR890" s="198" t="s">
        <v>82</v>
      </c>
      <c r="AT890" s="199" t="s">
        <v>71</v>
      </c>
      <c r="AU890" s="199" t="s">
        <v>80</v>
      </c>
      <c r="AY890" s="198" t="s">
        <v>166</v>
      </c>
      <c r="BK890" s="200">
        <f>SUM(BK891:BK932)</f>
        <v>0</v>
      </c>
    </row>
    <row r="891" s="1" customFormat="1" ht="16.5" customHeight="1">
      <c r="B891" s="37"/>
      <c r="C891" s="203" t="s">
        <v>1204</v>
      </c>
      <c r="D891" s="203" t="s">
        <v>168</v>
      </c>
      <c r="E891" s="204" t="s">
        <v>1205</v>
      </c>
      <c r="F891" s="205" t="s">
        <v>1206</v>
      </c>
      <c r="G891" s="206" t="s">
        <v>1207</v>
      </c>
      <c r="H891" s="207">
        <v>5</v>
      </c>
      <c r="I891" s="208"/>
      <c r="J891" s="209">
        <f>ROUND(I891*H891,2)</f>
        <v>0</v>
      </c>
      <c r="K891" s="205" t="s">
        <v>172</v>
      </c>
      <c r="L891" s="42"/>
      <c r="M891" s="210" t="s">
        <v>19</v>
      </c>
      <c r="N891" s="211" t="s">
        <v>43</v>
      </c>
      <c r="O891" s="78"/>
      <c r="P891" s="212">
        <f>O891*H891</f>
        <v>0</v>
      </c>
      <c r="Q891" s="212">
        <v>0</v>
      </c>
      <c r="R891" s="212">
        <f>Q891*H891</f>
        <v>0</v>
      </c>
      <c r="S891" s="212">
        <v>0.01933</v>
      </c>
      <c r="T891" s="213">
        <f>S891*H891</f>
        <v>0.09665</v>
      </c>
      <c r="AR891" s="16" t="s">
        <v>267</v>
      </c>
      <c r="AT891" s="16" t="s">
        <v>168</v>
      </c>
      <c r="AU891" s="16" t="s">
        <v>82</v>
      </c>
      <c r="AY891" s="16" t="s">
        <v>166</v>
      </c>
      <c r="BE891" s="214">
        <f>IF(N891="základní",J891,0)</f>
        <v>0</v>
      </c>
      <c r="BF891" s="214">
        <f>IF(N891="snížená",J891,0)</f>
        <v>0</v>
      </c>
      <c r="BG891" s="214">
        <f>IF(N891="zákl. přenesená",J891,0)</f>
        <v>0</v>
      </c>
      <c r="BH891" s="214">
        <f>IF(N891="sníž. přenesená",J891,0)</f>
        <v>0</v>
      </c>
      <c r="BI891" s="214">
        <f>IF(N891="nulová",J891,0)</f>
        <v>0</v>
      </c>
      <c r="BJ891" s="16" t="s">
        <v>80</v>
      </c>
      <c r="BK891" s="214">
        <f>ROUND(I891*H891,2)</f>
        <v>0</v>
      </c>
      <c r="BL891" s="16" t="s">
        <v>267</v>
      </c>
      <c r="BM891" s="16" t="s">
        <v>1208</v>
      </c>
    </row>
    <row r="892" s="11" customFormat="1">
      <c r="B892" s="218"/>
      <c r="C892" s="219"/>
      <c r="D892" s="215" t="s">
        <v>177</v>
      </c>
      <c r="E892" s="220" t="s">
        <v>19</v>
      </c>
      <c r="F892" s="221" t="s">
        <v>197</v>
      </c>
      <c r="G892" s="219"/>
      <c r="H892" s="222">
        <v>5</v>
      </c>
      <c r="I892" s="223"/>
      <c r="J892" s="219"/>
      <c r="K892" s="219"/>
      <c r="L892" s="224"/>
      <c r="M892" s="225"/>
      <c r="N892" s="226"/>
      <c r="O892" s="226"/>
      <c r="P892" s="226"/>
      <c r="Q892" s="226"/>
      <c r="R892" s="226"/>
      <c r="S892" s="226"/>
      <c r="T892" s="227"/>
      <c r="AT892" s="228" t="s">
        <v>177</v>
      </c>
      <c r="AU892" s="228" t="s">
        <v>82</v>
      </c>
      <c r="AV892" s="11" t="s">
        <v>82</v>
      </c>
      <c r="AW892" s="11" t="s">
        <v>33</v>
      </c>
      <c r="AX892" s="11" t="s">
        <v>72</v>
      </c>
      <c r="AY892" s="228" t="s">
        <v>166</v>
      </c>
    </row>
    <row r="893" s="12" customFormat="1">
      <c r="B893" s="229"/>
      <c r="C893" s="230"/>
      <c r="D893" s="215" t="s">
        <v>177</v>
      </c>
      <c r="E893" s="231" t="s">
        <v>19</v>
      </c>
      <c r="F893" s="232" t="s">
        <v>179</v>
      </c>
      <c r="G893" s="230"/>
      <c r="H893" s="233">
        <v>5</v>
      </c>
      <c r="I893" s="234"/>
      <c r="J893" s="230"/>
      <c r="K893" s="230"/>
      <c r="L893" s="235"/>
      <c r="M893" s="236"/>
      <c r="N893" s="237"/>
      <c r="O893" s="237"/>
      <c r="P893" s="237"/>
      <c r="Q893" s="237"/>
      <c r="R893" s="237"/>
      <c r="S893" s="237"/>
      <c r="T893" s="238"/>
      <c r="AT893" s="239" t="s">
        <v>177</v>
      </c>
      <c r="AU893" s="239" t="s">
        <v>82</v>
      </c>
      <c r="AV893" s="12" t="s">
        <v>173</v>
      </c>
      <c r="AW893" s="12" t="s">
        <v>33</v>
      </c>
      <c r="AX893" s="12" t="s">
        <v>80</v>
      </c>
      <c r="AY893" s="239" t="s">
        <v>166</v>
      </c>
    </row>
    <row r="894" s="1" customFormat="1" ht="16.5" customHeight="1">
      <c r="B894" s="37"/>
      <c r="C894" s="203" t="s">
        <v>1209</v>
      </c>
      <c r="D894" s="203" t="s">
        <v>168</v>
      </c>
      <c r="E894" s="204" t="s">
        <v>1210</v>
      </c>
      <c r="F894" s="205" t="s">
        <v>1211</v>
      </c>
      <c r="G894" s="206" t="s">
        <v>1207</v>
      </c>
      <c r="H894" s="207">
        <v>15</v>
      </c>
      <c r="I894" s="208"/>
      <c r="J894" s="209">
        <f>ROUND(I894*H894,2)</f>
        <v>0</v>
      </c>
      <c r="K894" s="205" t="s">
        <v>172</v>
      </c>
      <c r="L894" s="42"/>
      <c r="M894" s="210" t="s">
        <v>19</v>
      </c>
      <c r="N894" s="211" t="s">
        <v>43</v>
      </c>
      <c r="O894" s="78"/>
      <c r="P894" s="212">
        <f>O894*H894</f>
        <v>0</v>
      </c>
      <c r="Q894" s="212">
        <v>0</v>
      </c>
      <c r="R894" s="212">
        <f>Q894*H894</f>
        <v>0</v>
      </c>
      <c r="S894" s="212">
        <v>0.019460000000000002</v>
      </c>
      <c r="T894" s="213">
        <f>S894*H894</f>
        <v>0.29190000000000005</v>
      </c>
      <c r="AR894" s="16" t="s">
        <v>267</v>
      </c>
      <c r="AT894" s="16" t="s">
        <v>168</v>
      </c>
      <c r="AU894" s="16" t="s">
        <v>82</v>
      </c>
      <c r="AY894" s="16" t="s">
        <v>166</v>
      </c>
      <c r="BE894" s="214">
        <f>IF(N894="základní",J894,0)</f>
        <v>0</v>
      </c>
      <c r="BF894" s="214">
        <f>IF(N894="snížená",J894,0)</f>
        <v>0</v>
      </c>
      <c r="BG894" s="214">
        <f>IF(N894="zákl. přenesená",J894,0)</f>
        <v>0</v>
      </c>
      <c r="BH894" s="214">
        <f>IF(N894="sníž. přenesená",J894,0)</f>
        <v>0</v>
      </c>
      <c r="BI894" s="214">
        <f>IF(N894="nulová",J894,0)</f>
        <v>0</v>
      </c>
      <c r="BJ894" s="16" t="s">
        <v>80</v>
      </c>
      <c r="BK894" s="214">
        <f>ROUND(I894*H894,2)</f>
        <v>0</v>
      </c>
      <c r="BL894" s="16" t="s">
        <v>267</v>
      </c>
      <c r="BM894" s="16" t="s">
        <v>1212</v>
      </c>
    </row>
    <row r="895" s="11" customFormat="1">
      <c r="B895" s="218"/>
      <c r="C895" s="219"/>
      <c r="D895" s="215" t="s">
        <v>177</v>
      </c>
      <c r="E895" s="220" t="s">
        <v>19</v>
      </c>
      <c r="F895" s="221" t="s">
        <v>8</v>
      </c>
      <c r="G895" s="219"/>
      <c r="H895" s="222">
        <v>15</v>
      </c>
      <c r="I895" s="223"/>
      <c r="J895" s="219"/>
      <c r="K895" s="219"/>
      <c r="L895" s="224"/>
      <c r="M895" s="225"/>
      <c r="N895" s="226"/>
      <c r="O895" s="226"/>
      <c r="P895" s="226"/>
      <c r="Q895" s="226"/>
      <c r="R895" s="226"/>
      <c r="S895" s="226"/>
      <c r="T895" s="227"/>
      <c r="AT895" s="228" t="s">
        <v>177</v>
      </c>
      <c r="AU895" s="228" t="s">
        <v>82</v>
      </c>
      <c r="AV895" s="11" t="s">
        <v>82</v>
      </c>
      <c r="AW895" s="11" t="s">
        <v>33</v>
      </c>
      <c r="AX895" s="11" t="s">
        <v>72</v>
      </c>
      <c r="AY895" s="228" t="s">
        <v>166</v>
      </c>
    </row>
    <row r="896" s="12" customFormat="1">
      <c r="B896" s="229"/>
      <c r="C896" s="230"/>
      <c r="D896" s="215" t="s">
        <v>177</v>
      </c>
      <c r="E896" s="231" t="s">
        <v>19</v>
      </c>
      <c r="F896" s="232" t="s">
        <v>179</v>
      </c>
      <c r="G896" s="230"/>
      <c r="H896" s="233">
        <v>15</v>
      </c>
      <c r="I896" s="234"/>
      <c r="J896" s="230"/>
      <c r="K896" s="230"/>
      <c r="L896" s="235"/>
      <c r="M896" s="236"/>
      <c r="N896" s="237"/>
      <c r="O896" s="237"/>
      <c r="P896" s="237"/>
      <c r="Q896" s="237"/>
      <c r="R896" s="237"/>
      <c r="S896" s="237"/>
      <c r="T896" s="238"/>
      <c r="AT896" s="239" t="s">
        <v>177</v>
      </c>
      <c r="AU896" s="239" t="s">
        <v>82</v>
      </c>
      <c r="AV896" s="12" t="s">
        <v>173</v>
      </c>
      <c r="AW896" s="12" t="s">
        <v>33</v>
      </c>
      <c r="AX896" s="12" t="s">
        <v>80</v>
      </c>
      <c r="AY896" s="239" t="s">
        <v>166</v>
      </c>
    </row>
    <row r="897" s="1" customFormat="1" ht="16.5" customHeight="1">
      <c r="B897" s="37"/>
      <c r="C897" s="203" t="s">
        <v>1213</v>
      </c>
      <c r="D897" s="203" t="s">
        <v>168</v>
      </c>
      <c r="E897" s="204" t="s">
        <v>1214</v>
      </c>
      <c r="F897" s="205" t="s">
        <v>1215</v>
      </c>
      <c r="G897" s="206" t="s">
        <v>1207</v>
      </c>
      <c r="H897" s="207">
        <v>4</v>
      </c>
      <c r="I897" s="208"/>
      <c r="J897" s="209">
        <f>ROUND(I897*H897,2)</f>
        <v>0</v>
      </c>
      <c r="K897" s="205" t="s">
        <v>172</v>
      </c>
      <c r="L897" s="42"/>
      <c r="M897" s="210" t="s">
        <v>19</v>
      </c>
      <c r="N897" s="211" t="s">
        <v>43</v>
      </c>
      <c r="O897" s="78"/>
      <c r="P897" s="212">
        <f>O897*H897</f>
        <v>0</v>
      </c>
      <c r="Q897" s="212">
        <v>0</v>
      </c>
      <c r="R897" s="212">
        <f>Q897*H897</f>
        <v>0</v>
      </c>
      <c r="S897" s="212">
        <v>0.024500000000000001</v>
      </c>
      <c r="T897" s="213">
        <f>S897*H897</f>
        <v>0.098000000000000004</v>
      </c>
      <c r="AR897" s="16" t="s">
        <v>267</v>
      </c>
      <c r="AT897" s="16" t="s">
        <v>168</v>
      </c>
      <c r="AU897" s="16" t="s">
        <v>82</v>
      </c>
      <c r="AY897" s="16" t="s">
        <v>166</v>
      </c>
      <c r="BE897" s="214">
        <f>IF(N897="základní",J897,0)</f>
        <v>0</v>
      </c>
      <c r="BF897" s="214">
        <f>IF(N897="snížená",J897,0)</f>
        <v>0</v>
      </c>
      <c r="BG897" s="214">
        <f>IF(N897="zákl. přenesená",J897,0)</f>
        <v>0</v>
      </c>
      <c r="BH897" s="214">
        <f>IF(N897="sníž. přenesená",J897,0)</f>
        <v>0</v>
      </c>
      <c r="BI897" s="214">
        <f>IF(N897="nulová",J897,0)</f>
        <v>0</v>
      </c>
      <c r="BJ897" s="16" t="s">
        <v>80</v>
      </c>
      <c r="BK897" s="214">
        <f>ROUND(I897*H897,2)</f>
        <v>0</v>
      </c>
      <c r="BL897" s="16" t="s">
        <v>267</v>
      </c>
      <c r="BM897" s="16" t="s">
        <v>1216</v>
      </c>
    </row>
    <row r="898" s="1" customFormat="1" ht="16.5" customHeight="1">
      <c r="B898" s="37"/>
      <c r="C898" s="203" t="s">
        <v>1217</v>
      </c>
      <c r="D898" s="203" t="s">
        <v>168</v>
      </c>
      <c r="E898" s="204" t="s">
        <v>1218</v>
      </c>
      <c r="F898" s="205" t="s">
        <v>1219</v>
      </c>
      <c r="G898" s="206" t="s">
        <v>1207</v>
      </c>
      <c r="H898" s="207">
        <v>13</v>
      </c>
      <c r="I898" s="208"/>
      <c r="J898" s="209">
        <f>ROUND(I898*H898,2)</f>
        <v>0</v>
      </c>
      <c r="K898" s="205" t="s">
        <v>172</v>
      </c>
      <c r="L898" s="42"/>
      <c r="M898" s="210" t="s">
        <v>19</v>
      </c>
      <c r="N898" s="211" t="s">
        <v>43</v>
      </c>
      <c r="O898" s="78"/>
      <c r="P898" s="212">
        <f>O898*H898</f>
        <v>0</v>
      </c>
      <c r="Q898" s="212">
        <v>0.00051999999999999995</v>
      </c>
      <c r="R898" s="212">
        <f>Q898*H898</f>
        <v>0.0067599999999999995</v>
      </c>
      <c r="S898" s="212">
        <v>0</v>
      </c>
      <c r="T898" s="213">
        <f>S898*H898</f>
        <v>0</v>
      </c>
      <c r="AR898" s="16" t="s">
        <v>267</v>
      </c>
      <c r="AT898" s="16" t="s">
        <v>168</v>
      </c>
      <c r="AU898" s="16" t="s">
        <v>82</v>
      </c>
      <c r="AY898" s="16" t="s">
        <v>166</v>
      </c>
      <c r="BE898" s="214">
        <f>IF(N898="základní",J898,0)</f>
        <v>0</v>
      </c>
      <c r="BF898" s="214">
        <f>IF(N898="snížená",J898,0)</f>
        <v>0</v>
      </c>
      <c r="BG898" s="214">
        <f>IF(N898="zákl. přenesená",J898,0)</f>
        <v>0</v>
      </c>
      <c r="BH898" s="214">
        <f>IF(N898="sníž. přenesená",J898,0)</f>
        <v>0</v>
      </c>
      <c r="BI898" s="214">
        <f>IF(N898="nulová",J898,0)</f>
        <v>0</v>
      </c>
      <c r="BJ898" s="16" t="s">
        <v>80</v>
      </c>
      <c r="BK898" s="214">
        <f>ROUND(I898*H898,2)</f>
        <v>0</v>
      </c>
      <c r="BL898" s="16" t="s">
        <v>267</v>
      </c>
      <c r="BM898" s="16" t="s">
        <v>1220</v>
      </c>
    </row>
    <row r="899" s="11" customFormat="1">
      <c r="B899" s="218"/>
      <c r="C899" s="219"/>
      <c r="D899" s="215" t="s">
        <v>177</v>
      </c>
      <c r="E899" s="220" t="s">
        <v>19</v>
      </c>
      <c r="F899" s="221" t="s">
        <v>248</v>
      </c>
      <c r="G899" s="219"/>
      <c r="H899" s="222">
        <v>13</v>
      </c>
      <c r="I899" s="223"/>
      <c r="J899" s="219"/>
      <c r="K899" s="219"/>
      <c r="L899" s="224"/>
      <c r="M899" s="225"/>
      <c r="N899" s="226"/>
      <c r="O899" s="226"/>
      <c r="P899" s="226"/>
      <c r="Q899" s="226"/>
      <c r="R899" s="226"/>
      <c r="S899" s="226"/>
      <c r="T899" s="227"/>
      <c r="AT899" s="228" t="s">
        <v>177</v>
      </c>
      <c r="AU899" s="228" t="s">
        <v>82</v>
      </c>
      <c r="AV899" s="11" t="s">
        <v>82</v>
      </c>
      <c r="AW899" s="11" t="s">
        <v>33</v>
      </c>
      <c r="AX899" s="11" t="s">
        <v>72</v>
      </c>
      <c r="AY899" s="228" t="s">
        <v>166</v>
      </c>
    </row>
    <row r="900" s="13" customFormat="1">
      <c r="B900" s="240"/>
      <c r="C900" s="241"/>
      <c r="D900" s="215" t="s">
        <v>177</v>
      </c>
      <c r="E900" s="242" t="s">
        <v>19</v>
      </c>
      <c r="F900" s="243" t="s">
        <v>1221</v>
      </c>
      <c r="G900" s="241"/>
      <c r="H900" s="242" t="s">
        <v>19</v>
      </c>
      <c r="I900" s="244"/>
      <c r="J900" s="241"/>
      <c r="K900" s="241"/>
      <c r="L900" s="245"/>
      <c r="M900" s="246"/>
      <c r="N900" s="247"/>
      <c r="O900" s="247"/>
      <c r="P900" s="247"/>
      <c r="Q900" s="247"/>
      <c r="R900" s="247"/>
      <c r="S900" s="247"/>
      <c r="T900" s="248"/>
      <c r="AT900" s="249" t="s">
        <v>177</v>
      </c>
      <c r="AU900" s="249" t="s">
        <v>82</v>
      </c>
      <c r="AV900" s="13" t="s">
        <v>80</v>
      </c>
      <c r="AW900" s="13" t="s">
        <v>33</v>
      </c>
      <c r="AX900" s="13" t="s">
        <v>72</v>
      </c>
      <c r="AY900" s="249" t="s">
        <v>166</v>
      </c>
    </row>
    <row r="901" s="12" customFormat="1">
      <c r="B901" s="229"/>
      <c r="C901" s="230"/>
      <c r="D901" s="215" t="s">
        <v>177</v>
      </c>
      <c r="E901" s="231" t="s">
        <v>19</v>
      </c>
      <c r="F901" s="232" t="s">
        <v>179</v>
      </c>
      <c r="G901" s="230"/>
      <c r="H901" s="233">
        <v>13</v>
      </c>
      <c r="I901" s="234"/>
      <c r="J901" s="230"/>
      <c r="K901" s="230"/>
      <c r="L901" s="235"/>
      <c r="M901" s="236"/>
      <c r="N901" s="237"/>
      <c r="O901" s="237"/>
      <c r="P901" s="237"/>
      <c r="Q901" s="237"/>
      <c r="R901" s="237"/>
      <c r="S901" s="237"/>
      <c r="T901" s="238"/>
      <c r="AT901" s="239" t="s">
        <v>177</v>
      </c>
      <c r="AU901" s="239" t="s">
        <v>82</v>
      </c>
      <c r="AV901" s="12" t="s">
        <v>173</v>
      </c>
      <c r="AW901" s="12" t="s">
        <v>33</v>
      </c>
      <c r="AX901" s="12" t="s">
        <v>80</v>
      </c>
      <c r="AY901" s="239" t="s">
        <v>166</v>
      </c>
    </row>
    <row r="902" s="1" customFormat="1" ht="16.5" customHeight="1">
      <c r="B902" s="37"/>
      <c r="C902" s="203" t="s">
        <v>1222</v>
      </c>
      <c r="D902" s="203" t="s">
        <v>168</v>
      </c>
      <c r="E902" s="204" t="s">
        <v>1223</v>
      </c>
      <c r="F902" s="205" t="s">
        <v>1224</v>
      </c>
      <c r="G902" s="206" t="s">
        <v>1207</v>
      </c>
      <c r="H902" s="207">
        <v>8</v>
      </c>
      <c r="I902" s="208"/>
      <c r="J902" s="209">
        <f>ROUND(I902*H902,2)</f>
        <v>0</v>
      </c>
      <c r="K902" s="205" t="s">
        <v>172</v>
      </c>
      <c r="L902" s="42"/>
      <c r="M902" s="210" t="s">
        <v>19</v>
      </c>
      <c r="N902" s="211" t="s">
        <v>43</v>
      </c>
      <c r="O902" s="78"/>
      <c r="P902" s="212">
        <f>O902*H902</f>
        <v>0</v>
      </c>
      <c r="Q902" s="212">
        <v>0.00051999999999999995</v>
      </c>
      <c r="R902" s="212">
        <f>Q902*H902</f>
        <v>0.0041599999999999996</v>
      </c>
      <c r="S902" s="212">
        <v>0</v>
      </c>
      <c r="T902" s="213">
        <f>S902*H902</f>
        <v>0</v>
      </c>
      <c r="AR902" s="16" t="s">
        <v>173</v>
      </c>
      <c r="AT902" s="16" t="s">
        <v>168</v>
      </c>
      <c r="AU902" s="16" t="s">
        <v>82</v>
      </c>
      <c r="AY902" s="16" t="s">
        <v>166</v>
      </c>
      <c r="BE902" s="214">
        <f>IF(N902="základní",J902,0)</f>
        <v>0</v>
      </c>
      <c r="BF902" s="214">
        <f>IF(N902="snížená",J902,0)</f>
        <v>0</v>
      </c>
      <c r="BG902" s="214">
        <f>IF(N902="zákl. přenesená",J902,0)</f>
        <v>0</v>
      </c>
      <c r="BH902" s="214">
        <f>IF(N902="sníž. přenesená",J902,0)</f>
        <v>0</v>
      </c>
      <c r="BI902" s="214">
        <f>IF(N902="nulová",J902,0)</f>
        <v>0</v>
      </c>
      <c r="BJ902" s="16" t="s">
        <v>80</v>
      </c>
      <c r="BK902" s="214">
        <f>ROUND(I902*H902,2)</f>
        <v>0</v>
      </c>
      <c r="BL902" s="16" t="s">
        <v>173</v>
      </c>
      <c r="BM902" s="16" t="s">
        <v>1225</v>
      </c>
    </row>
    <row r="903" s="11" customFormat="1">
      <c r="B903" s="218"/>
      <c r="C903" s="219"/>
      <c r="D903" s="215" t="s">
        <v>177</v>
      </c>
      <c r="E903" s="220" t="s">
        <v>19</v>
      </c>
      <c r="F903" s="221" t="s">
        <v>213</v>
      </c>
      <c r="G903" s="219"/>
      <c r="H903" s="222">
        <v>8</v>
      </c>
      <c r="I903" s="223"/>
      <c r="J903" s="219"/>
      <c r="K903" s="219"/>
      <c r="L903" s="224"/>
      <c r="M903" s="225"/>
      <c r="N903" s="226"/>
      <c r="O903" s="226"/>
      <c r="P903" s="226"/>
      <c r="Q903" s="226"/>
      <c r="R903" s="226"/>
      <c r="S903" s="226"/>
      <c r="T903" s="227"/>
      <c r="AT903" s="228" t="s">
        <v>177</v>
      </c>
      <c r="AU903" s="228" t="s">
        <v>82</v>
      </c>
      <c r="AV903" s="11" t="s">
        <v>82</v>
      </c>
      <c r="AW903" s="11" t="s">
        <v>33</v>
      </c>
      <c r="AX903" s="11" t="s">
        <v>72</v>
      </c>
      <c r="AY903" s="228" t="s">
        <v>166</v>
      </c>
    </row>
    <row r="904" s="13" customFormat="1">
      <c r="B904" s="240"/>
      <c r="C904" s="241"/>
      <c r="D904" s="215" t="s">
        <v>177</v>
      </c>
      <c r="E904" s="242" t="s">
        <v>19</v>
      </c>
      <c r="F904" s="243" t="s">
        <v>1226</v>
      </c>
      <c r="G904" s="241"/>
      <c r="H904" s="242" t="s">
        <v>19</v>
      </c>
      <c r="I904" s="244"/>
      <c r="J904" s="241"/>
      <c r="K904" s="241"/>
      <c r="L904" s="245"/>
      <c r="M904" s="246"/>
      <c r="N904" s="247"/>
      <c r="O904" s="247"/>
      <c r="P904" s="247"/>
      <c r="Q904" s="247"/>
      <c r="R904" s="247"/>
      <c r="S904" s="247"/>
      <c r="T904" s="248"/>
      <c r="AT904" s="249" t="s">
        <v>177</v>
      </c>
      <c r="AU904" s="249" t="s">
        <v>82</v>
      </c>
      <c r="AV904" s="13" t="s">
        <v>80</v>
      </c>
      <c r="AW904" s="13" t="s">
        <v>33</v>
      </c>
      <c r="AX904" s="13" t="s">
        <v>72</v>
      </c>
      <c r="AY904" s="249" t="s">
        <v>166</v>
      </c>
    </row>
    <row r="905" s="12" customFormat="1">
      <c r="B905" s="229"/>
      <c r="C905" s="230"/>
      <c r="D905" s="215" t="s">
        <v>177</v>
      </c>
      <c r="E905" s="231" t="s">
        <v>19</v>
      </c>
      <c r="F905" s="232" t="s">
        <v>179</v>
      </c>
      <c r="G905" s="230"/>
      <c r="H905" s="233">
        <v>8</v>
      </c>
      <c r="I905" s="234"/>
      <c r="J905" s="230"/>
      <c r="K905" s="230"/>
      <c r="L905" s="235"/>
      <c r="M905" s="236"/>
      <c r="N905" s="237"/>
      <c r="O905" s="237"/>
      <c r="P905" s="237"/>
      <c r="Q905" s="237"/>
      <c r="R905" s="237"/>
      <c r="S905" s="237"/>
      <c r="T905" s="238"/>
      <c r="AT905" s="239" t="s">
        <v>177</v>
      </c>
      <c r="AU905" s="239" t="s">
        <v>82</v>
      </c>
      <c r="AV905" s="12" t="s">
        <v>173</v>
      </c>
      <c r="AW905" s="12" t="s">
        <v>33</v>
      </c>
      <c r="AX905" s="12" t="s">
        <v>80</v>
      </c>
      <c r="AY905" s="239" t="s">
        <v>166</v>
      </c>
    </row>
    <row r="906" s="1" customFormat="1" ht="16.5" customHeight="1">
      <c r="B906" s="37"/>
      <c r="C906" s="203" t="s">
        <v>1227</v>
      </c>
      <c r="D906" s="203" t="s">
        <v>168</v>
      </c>
      <c r="E906" s="204" t="s">
        <v>1228</v>
      </c>
      <c r="F906" s="205" t="s">
        <v>1229</v>
      </c>
      <c r="G906" s="206" t="s">
        <v>251</v>
      </c>
      <c r="H906" s="207">
        <v>8</v>
      </c>
      <c r="I906" s="208"/>
      <c r="J906" s="209">
        <f>ROUND(I906*H906,2)</f>
        <v>0</v>
      </c>
      <c r="K906" s="205" t="s">
        <v>19</v>
      </c>
      <c r="L906" s="42"/>
      <c r="M906" s="210" t="s">
        <v>19</v>
      </c>
      <c r="N906" s="211" t="s">
        <v>43</v>
      </c>
      <c r="O906" s="78"/>
      <c r="P906" s="212">
        <f>O906*H906</f>
        <v>0</v>
      </c>
      <c r="Q906" s="212">
        <v>0.00051999999999999995</v>
      </c>
      <c r="R906" s="212">
        <f>Q906*H906</f>
        <v>0.0041599999999999996</v>
      </c>
      <c r="S906" s="212">
        <v>0</v>
      </c>
      <c r="T906" s="213">
        <f>S906*H906</f>
        <v>0</v>
      </c>
      <c r="AR906" s="16" t="s">
        <v>267</v>
      </c>
      <c r="AT906" s="16" t="s">
        <v>168</v>
      </c>
      <c r="AU906" s="16" t="s">
        <v>82</v>
      </c>
      <c r="AY906" s="16" t="s">
        <v>166</v>
      </c>
      <c r="BE906" s="214">
        <f>IF(N906="základní",J906,0)</f>
        <v>0</v>
      </c>
      <c r="BF906" s="214">
        <f>IF(N906="snížená",J906,0)</f>
        <v>0</v>
      </c>
      <c r="BG906" s="214">
        <f>IF(N906="zákl. přenesená",J906,0)</f>
        <v>0</v>
      </c>
      <c r="BH906" s="214">
        <f>IF(N906="sníž. přenesená",J906,0)</f>
        <v>0</v>
      </c>
      <c r="BI906" s="214">
        <f>IF(N906="nulová",J906,0)</f>
        <v>0</v>
      </c>
      <c r="BJ906" s="16" t="s">
        <v>80</v>
      </c>
      <c r="BK906" s="214">
        <f>ROUND(I906*H906,2)</f>
        <v>0</v>
      </c>
      <c r="BL906" s="16" t="s">
        <v>267</v>
      </c>
      <c r="BM906" s="16" t="s">
        <v>1230</v>
      </c>
    </row>
    <row r="907" s="11" customFormat="1">
      <c r="B907" s="218"/>
      <c r="C907" s="219"/>
      <c r="D907" s="215" t="s">
        <v>177</v>
      </c>
      <c r="E907" s="220" t="s">
        <v>19</v>
      </c>
      <c r="F907" s="221" t="s">
        <v>213</v>
      </c>
      <c r="G907" s="219"/>
      <c r="H907" s="222">
        <v>8</v>
      </c>
      <c r="I907" s="223"/>
      <c r="J907" s="219"/>
      <c r="K907" s="219"/>
      <c r="L907" s="224"/>
      <c r="M907" s="225"/>
      <c r="N907" s="226"/>
      <c r="O907" s="226"/>
      <c r="P907" s="226"/>
      <c r="Q907" s="226"/>
      <c r="R907" s="226"/>
      <c r="S907" s="226"/>
      <c r="T907" s="227"/>
      <c r="AT907" s="228" t="s">
        <v>177</v>
      </c>
      <c r="AU907" s="228" t="s">
        <v>82</v>
      </c>
      <c r="AV907" s="11" t="s">
        <v>82</v>
      </c>
      <c r="AW907" s="11" t="s">
        <v>33</v>
      </c>
      <c r="AX907" s="11" t="s">
        <v>72</v>
      </c>
      <c r="AY907" s="228" t="s">
        <v>166</v>
      </c>
    </row>
    <row r="908" s="13" customFormat="1">
      <c r="B908" s="240"/>
      <c r="C908" s="241"/>
      <c r="D908" s="215" t="s">
        <v>177</v>
      </c>
      <c r="E908" s="242" t="s">
        <v>19</v>
      </c>
      <c r="F908" s="243" t="s">
        <v>1231</v>
      </c>
      <c r="G908" s="241"/>
      <c r="H908" s="242" t="s">
        <v>19</v>
      </c>
      <c r="I908" s="244"/>
      <c r="J908" s="241"/>
      <c r="K908" s="241"/>
      <c r="L908" s="245"/>
      <c r="M908" s="246"/>
      <c r="N908" s="247"/>
      <c r="O908" s="247"/>
      <c r="P908" s="247"/>
      <c r="Q908" s="247"/>
      <c r="R908" s="247"/>
      <c r="S908" s="247"/>
      <c r="T908" s="248"/>
      <c r="AT908" s="249" t="s">
        <v>177</v>
      </c>
      <c r="AU908" s="249" t="s">
        <v>82</v>
      </c>
      <c r="AV908" s="13" t="s">
        <v>80</v>
      </c>
      <c r="AW908" s="13" t="s">
        <v>33</v>
      </c>
      <c r="AX908" s="13" t="s">
        <v>72</v>
      </c>
      <c r="AY908" s="249" t="s">
        <v>166</v>
      </c>
    </row>
    <row r="909" s="12" customFormat="1">
      <c r="B909" s="229"/>
      <c r="C909" s="230"/>
      <c r="D909" s="215" t="s">
        <v>177</v>
      </c>
      <c r="E909" s="231" t="s">
        <v>19</v>
      </c>
      <c r="F909" s="232" t="s">
        <v>179</v>
      </c>
      <c r="G909" s="230"/>
      <c r="H909" s="233">
        <v>8</v>
      </c>
      <c r="I909" s="234"/>
      <c r="J909" s="230"/>
      <c r="K909" s="230"/>
      <c r="L909" s="235"/>
      <c r="M909" s="236"/>
      <c r="N909" s="237"/>
      <c r="O909" s="237"/>
      <c r="P909" s="237"/>
      <c r="Q909" s="237"/>
      <c r="R909" s="237"/>
      <c r="S909" s="237"/>
      <c r="T909" s="238"/>
      <c r="AT909" s="239" t="s">
        <v>177</v>
      </c>
      <c r="AU909" s="239" t="s">
        <v>82</v>
      </c>
      <c r="AV909" s="12" t="s">
        <v>173</v>
      </c>
      <c r="AW909" s="12" t="s">
        <v>33</v>
      </c>
      <c r="AX909" s="12" t="s">
        <v>80</v>
      </c>
      <c r="AY909" s="239" t="s">
        <v>166</v>
      </c>
    </row>
    <row r="910" s="1" customFormat="1" ht="16.5" customHeight="1">
      <c r="B910" s="37"/>
      <c r="C910" s="203" t="s">
        <v>1232</v>
      </c>
      <c r="D910" s="203" t="s">
        <v>168</v>
      </c>
      <c r="E910" s="204" t="s">
        <v>1233</v>
      </c>
      <c r="F910" s="205" t="s">
        <v>1234</v>
      </c>
      <c r="G910" s="206" t="s">
        <v>251</v>
      </c>
      <c r="H910" s="207">
        <v>30</v>
      </c>
      <c r="I910" s="208"/>
      <c r="J910" s="209">
        <f>ROUND(I910*H910,2)</f>
        <v>0</v>
      </c>
      <c r="K910" s="205" t="s">
        <v>19</v>
      </c>
      <c r="L910" s="42"/>
      <c r="M910" s="210" t="s">
        <v>19</v>
      </c>
      <c r="N910" s="211" t="s">
        <v>43</v>
      </c>
      <c r="O910" s="78"/>
      <c r="P910" s="212">
        <f>O910*H910</f>
        <v>0</v>
      </c>
      <c r="Q910" s="212">
        <v>0.00051999999999999995</v>
      </c>
      <c r="R910" s="212">
        <f>Q910*H910</f>
        <v>0.015599999999999999</v>
      </c>
      <c r="S910" s="212">
        <v>0</v>
      </c>
      <c r="T910" s="213">
        <f>S910*H910</f>
        <v>0</v>
      </c>
      <c r="AR910" s="16" t="s">
        <v>267</v>
      </c>
      <c r="AT910" s="16" t="s">
        <v>168</v>
      </c>
      <c r="AU910" s="16" t="s">
        <v>82</v>
      </c>
      <c r="AY910" s="16" t="s">
        <v>166</v>
      </c>
      <c r="BE910" s="214">
        <f>IF(N910="základní",J910,0)</f>
        <v>0</v>
      </c>
      <c r="BF910" s="214">
        <f>IF(N910="snížená",J910,0)</f>
        <v>0</v>
      </c>
      <c r="BG910" s="214">
        <f>IF(N910="zákl. přenesená",J910,0)</f>
        <v>0</v>
      </c>
      <c r="BH910" s="214">
        <f>IF(N910="sníž. přenesená",J910,0)</f>
        <v>0</v>
      </c>
      <c r="BI910" s="214">
        <f>IF(N910="nulová",J910,0)</f>
        <v>0</v>
      </c>
      <c r="BJ910" s="16" t="s">
        <v>80</v>
      </c>
      <c r="BK910" s="214">
        <f>ROUND(I910*H910,2)</f>
        <v>0</v>
      </c>
      <c r="BL910" s="16" t="s">
        <v>267</v>
      </c>
      <c r="BM910" s="16" t="s">
        <v>1235</v>
      </c>
    </row>
    <row r="911" s="11" customFormat="1">
      <c r="B911" s="218"/>
      <c r="C911" s="219"/>
      <c r="D911" s="215" t="s">
        <v>177</v>
      </c>
      <c r="E911" s="220" t="s">
        <v>19</v>
      </c>
      <c r="F911" s="221" t="s">
        <v>363</v>
      </c>
      <c r="G911" s="219"/>
      <c r="H911" s="222">
        <v>30</v>
      </c>
      <c r="I911" s="223"/>
      <c r="J911" s="219"/>
      <c r="K911" s="219"/>
      <c r="L911" s="224"/>
      <c r="M911" s="225"/>
      <c r="N911" s="226"/>
      <c r="O911" s="226"/>
      <c r="P911" s="226"/>
      <c r="Q911" s="226"/>
      <c r="R911" s="226"/>
      <c r="S911" s="226"/>
      <c r="T911" s="227"/>
      <c r="AT911" s="228" t="s">
        <v>177</v>
      </c>
      <c r="AU911" s="228" t="s">
        <v>82</v>
      </c>
      <c r="AV911" s="11" t="s">
        <v>82</v>
      </c>
      <c r="AW911" s="11" t="s">
        <v>33</v>
      </c>
      <c r="AX911" s="11" t="s">
        <v>72</v>
      </c>
      <c r="AY911" s="228" t="s">
        <v>166</v>
      </c>
    </row>
    <row r="912" s="13" customFormat="1">
      <c r="B912" s="240"/>
      <c r="C912" s="241"/>
      <c r="D912" s="215" t="s">
        <v>177</v>
      </c>
      <c r="E912" s="242" t="s">
        <v>19</v>
      </c>
      <c r="F912" s="243" t="s">
        <v>1236</v>
      </c>
      <c r="G912" s="241"/>
      <c r="H912" s="242" t="s">
        <v>19</v>
      </c>
      <c r="I912" s="244"/>
      <c r="J912" s="241"/>
      <c r="K912" s="241"/>
      <c r="L912" s="245"/>
      <c r="M912" s="246"/>
      <c r="N912" s="247"/>
      <c r="O912" s="247"/>
      <c r="P912" s="247"/>
      <c r="Q912" s="247"/>
      <c r="R912" s="247"/>
      <c r="S912" s="247"/>
      <c r="T912" s="248"/>
      <c r="AT912" s="249" t="s">
        <v>177</v>
      </c>
      <c r="AU912" s="249" t="s">
        <v>82</v>
      </c>
      <c r="AV912" s="13" t="s">
        <v>80</v>
      </c>
      <c r="AW912" s="13" t="s">
        <v>33</v>
      </c>
      <c r="AX912" s="13" t="s">
        <v>72</v>
      </c>
      <c r="AY912" s="249" t="s">
        <v>166</v>
      </c>
    </row>
    <row r="913" s="12" customFormat="1">
      <c r="B913" s="229"/>
      <c r="C913" s="230"/>
      <c r="D913" s="215" t="s">
        <v>177</v>
      </c>
      <c r="E913" s="231" t="s">
        <v>19</v>
      </c>
      <c r="F913" s="232" t="s">
        <v>179</v>
      </c>
      <c r="G913" s="230"/>
      <c r="H913" s="233">
        <v>30</v>
      </c>
      <c r="I913" s="234"/>
      <c r="J913" s="230"/>
      <c r="K913" s="230"/>
      <c r="L913" s="235"/>
      <c r="M913" s="236"/>
      <c r="N913" s="237"/>
      <c r="O913" s="237"/>
      <c r="P913" s="237"/>
      <c r="Q913" s="237"/>
      <c r="R913" s="237"/>
      <c r="S913" s="237"/>
      <c r="T913" s="238"/>
      <c r="AT913" s="239" t="s">
        <v>177</v>
      </c>
      <c r="AU913" s="239" t="s">
        <v>82</v>
      </c>
      <c r="AV913" s="12" t="s">
        <v>173</v>
      </c>
      <c r="AW913" s="12" t="s">
        <v>33</v>
      </c>
      <c r="AX913" s="12" t="s">
        <v>80</v>
      </c>
      <c r="AY913" s="239" t="s">
        <v>166</v>
      </c>
    </row>
    <row r="914" s="1" customFormat="1" ht="16.5" customHeight="1">
      <c r="B914" s="37"/>
      <c r="C914" s="250" t="s">
        <v>1237</v>
      </c>
      <c r="D914" s="250" t="s">
        <v>319</v>
      </c>
      <c r="E914" s="251" t="s">
        <v>1238</v>
      </c>
      <c r="F914" s="252" t="s">
        <v>1239</v>
      </c>
      <c r="G914" s="253" t="s">
        <v>251</v>
      </c>
      <c r="H914" s="254">
        <v>15</v>
      </c>
      <c r="I914" s="255"/>
      <c r="J914" s="256">
        <f>ROUND(I914*H914,2)</f>
        <v>0</v>
      </c>
      <c r="K914" s="252" t="s">
        <v>172</v>
      </c>
      <c r="L914" s="257"/>
      <c r="M914" s="258" t="s">
        <v>19</v>
      </c>
      <c r="N914" s="259" t="s">
        <v>43</v>
      </c>
      <c r="O914" s="78"/>
      <c r="P914" s="212">
        <f>O914*H914</f>
        <v>0</v>
      </c>
      <c r="Q914" s="212">
        <v>0.00080000000000000004</v>
      </c>
      <c r="R914" s="212">
        <f>Q914*H914</f>
        <v>0.012</v>
      </c>
      <c r="S914" s="212">
        <v>0</v>
      </c>
      <c r="T914" s="213">
        <f>S914*H914</f>
        <v>0</v>
      </c>
      <c r="AR914" s="16" t="s">
        <v>376</v>
      </c>
      <c r="AT914" s="16" t="s">
        <v>319</v>
      </c>
      <c r="AU914" s="16" t="s">
        <v>82</v>
      </c>
      <c r="AY914" s="16" t="s">
        <v>166</v>
      </c>
      <c r="BE914" s="214">
        <f>IF(N914="základní",J914,0)</f>
        <v>0</v>
      </c>
      <c r="BF914" s="214">
        <f>IF(N914="snížená",J914,0)</f>
        <v>0</v>
      </c>
      <c r="BG914" s="214">
        <f>IF(N914="zákl. přenesená",J914,0)</f>
        <v>0</v>
      </c>
      <c r="BH914" s="214">
        <f>IF(N914="sníž. přenesená",J914,0)</f>
        <v>0</v>
      </c>
      <c r="BI914" s="214">
        <f>IF(N914="nulová",J914,0)</f>
        <v>0</v>
      </c>
      <c r="BJ914" s="16" t="s">
        <v>80</v>
      </c>
      <c r="BK914" s="214">
        <f>ROUND(I914*H914,2)</f>
        <v>0</v>
      </c>
      <c r="BL914" s="16" t="s">
        <v>267</v>
      </c>
      <c r="BM914" s="16" t="s">
        <v>1240</v>
      </c>
    </row>
    <row r="915" s="11" customFormat="1">
      <c r="B915" s="218"/>
      <c r="C915" s="219"/>
      <c r="D915" s="215" t="s">
        <v>177</v>
      </c>
      <c r="E915" s="220" t="s">
        <v>19</v>
      </c>
      <c r="F915" s="221" t="s">
        <v>8</v>
      </c>
      <c r="G915" s="219"/>
      <c r="H915" s="222">
        <v>15</v>
      </c>
      <c r="I915" s="223"/>
      <c r="J915" s="219"/>
      <c r="K915" s="219"/>
      <c r="L915" s="224"/>
      <c r="M915" s="225"/>
      <c r="N915" s="226"/>
      <c r="O915" s="226"/>
      <c r="P915" s="226"/>
      <c r="Q915" s="226"/>
      <c r="R915" s="226"/>
      <c r="S915" s="226"/>
      <c r="T915" s="227"/>
      <c r="AT915" s="228" t="s">
        <v>177</v>
      </c>
      <c r="AU915" s="228" t="s">
        <v>82</v>
      </c>
      <c r="AV915" s="11" t="s">
        <v>82</v>
      </c>
      <c r="AW915" s="11" t="s">
        <v>33</v>
      </c>
      <c r="AX915" s="11" t="s">
        <v>72</v>
      </c>
      <c r="AY915" s="228" t="s">
        <v>166</v>
      </c>
    </row>
    <row r="916" s="13" customFormat="1">
      <c r="B916" s="240"/>
      <c r="C916" s="241"/>
      <c r="D916" s="215" t="s">
        <v>177</v>
      </c>
      <c r="E916" s="242" t="s">
        <v>19</v>
      </c>
      <c r="F916" s="243" t="s">
        <v>1241</v>
      </c>
      <c r="G916" s="241"/>
      <c r="H916" s="242" t="s">
        <v>19</v>
      </c>
      <c r="I916" s="244"/>
      <c r="J916" s="241"/>
      <c r="K916" s="241"/>
      <c r="L916" s="245"/>
      <c r="M916" s="246"/>
      <c r="N916" s="247"/>
      <c r="O916" s="247"/>
      <c r="P916" s="247"/>
      <c r="Q916" s="247"/>
      <c r="R916" s="247"/>
      <c r="S916" s="247"/>
      <c r="T916" s="248"/>
      <c r="AT916" s="249" t="s">
        <v>177</v>
      </c>
      <c r="AU916" s="249" t="s">
        <v>82</v>
      </c>
      <c r="AV916" s="13" t="s">
        <v>80</v>
      </c>
      <c r="AW916" s="13" t="s">
        <v>33</v>
      </c>
      <c r="AX916" s="13" t="s">
        <v>72</v>
      </c>
      <c r="AY916" s="249" t="s">
        <v>166</v>
      </c>
    </row>
    <row r="917" s="12" customFormat="1">
      <c r="B917" s="229"/>
      <c r="C917" s="230"/>
      <c r="D917" s="215" t="s">
        <v>177</v>
      </c>
      <c r="E917" s="231" t="s">
        <v>19</v>
      </c>
      <c r="F917" s="232" t="s">
        <v>179</v>
      </c>
      <c r="G917" s="230"/>
      <c r="H917" s="233">
        <v>15</v>
      </c>
      <c r="I917" s="234"/>
      <c r="J917" s="230"/>
      <c r="K917" s="230"/>
      <c r="L917" s="235"/>
      <c r="M917" s="236"/>
      <c r="N917" s="237"/>
      <c r="O917" s="237"/>
      <c r="P917" s="237"/>
      <c r="Q917" s="237"/>
      <c r="R917" s="237"/>
      <c r="S917" s="237"/>
      <c r="T917" s="238"/>
      <c r="AT917" s="239" t="s">
        <v>177</v>
      </c>
      <c r="AU917" s="239" t="s">
        <v>82</v>
      </c>
      <c r="AV917" s="12" t="s">
        <v>173</v>
      </c>
      <c r="AW917" s="12" t="s">
        <v>33</v>
      </c>
      <c r="AX917" s="12" t="s">
        <v>80</v>
      </c>
      <c r="AY917" s="239" t="s">
        <v>166</v>
      </c>
    </row>
    <row r="918" s="1" customFormat="1" ht="16.5" customHeight="1">
      <c r="B918" s="37"/>
      <c r="C918" s="203" t="s">
        <v>1242</v>
      </c>
      <c r="D918" s="203" t="s">
        <v>168</v>
      </c>
      <c r="E918" s="204" t="s">
        <v>1243</v>
      </c>
      <c r="F918" s="205" t="s">
        <v>1244</v>
      </c>
      <c r="G918" s="206" t="s">
        <v>1207</v>
      </c>
      <c r="H918" s="207">
        <v>13</v>
      </c>
      <c r="I918" s="208"/>
      <c r="J918" s="209">
        <f>ROUND(I918*H918,2)</f>
        <v>0</v>
      </c>
      <c r="K918" s="205" t="s">
        <v>172</v>
      </c>
      <c r="L918" s="42"/>
      <c r="M918" s="210" t="s">
        <v>19</v>
      </c>
      <c r="N918" s="211" t="s">
        <v>43</v>
      </c>
      <c r="O918" s="78"/>
      <c r="P918" s="212">
        <f>O918*H918</f>
        <v>0</v>
      </c>
      <c r="Q918" s="212">
        <v>0.00051999999999999995</v>
      </c>
      <c r="R918" s="212">
        <f>Q918*H918</f>
        <v>0.0067599999999999995</v>
      </c>
      <c r="S918" s="212">
        <v>0</v>
      </c>
      <c r="T918" s="213">
        <f>S918*H918</f>
        <v>0</v>
      </c>
      <c r="AR918" s="16" t="s">
        <v>267</v>
      </c>
      <c r="AT918" s="16" t="s">
        <v>168</v>
      </c>
      <c r="AU918" s="16" t="s">
        <v>82</v>
      </c>
      <c r="AY918" s="16" t="s">
        <v>166</v>
      </c>
      <c r="BE918" s="214">
        <f>IF(N918="základní",J918,0)</f>
        <v>0</v>
      </c>
      <c r="BF918" s="214">
        <f>IF(N918="snížená",J918,0)</f>
        <v>0</v>
      </c>
      <c r="BG918" s="214">
        <f>IF(N918="zákl. přenesená",J918,0)</f>
        <v>0</v>
      </c>
      <c r="BH918" s="214">
        <f>IF(N918="sníž. přenesená",J918,0)</f>
        <v>0</v>
      </c>
      <c r="BI918" s="214">
        <f>IF(N918="nulová",J918,0)</f>
        <v>0</v>
      </c>
      <c r="BJ918" s="16" t="s">
        <v>80</v>
      </c>
      <c r="BK918" s="214">
        <f>ROUND(I918*H918,2)</f>
        <v>0</v>
      </c>
      <c r="BL918" s="16" t="s">
        <v>267</v>
      </c>
      <c r="BM918" s="16" t="s">
        <v>1245</v>
      </c>
    </row>
    <row r="919" s="11" customFormat="1">
      <c r="B919" s="218"/>
      <c r="C919" s="219"/>
      <c r="D919" s="215" t="s">
        <v>177</v>
      </c>
      <c r="E919" s="220" t="s">
        <v>19</v>
      </c>
      <c r="F919" s="221" t="s">
        <v>248</v>
      </c>
      <c r="G919" s="219"/>
      <c r="H919" s="222">
        <v>13</v>
      </c>
      <c r="I919" s="223"/>
      <c r="J919" s="219"/>
      <c r="K919" s="219"/>
      <c r="L919" s="224"/>
      <c r="M919" s="225"/>
      <c r="N919" s="226"/>
      <c r="O919" s="226"/>
      <c r="P919" s="226"/>
      <c r="Q919" s="226"/>
      <c r="R919" s="226"/>
      <c r="S919" s="226"/>
      <c r="T919" s="227"/>
      <c r="AT919" s="228" t="s">
        <v>177</v>
      </c>
      <c r="AU919" s="228" t="s">
        <v>82</v>
      </c>
      <c r="AV919" s="11" t="s">
        <v>82</v>
      </c>
      <c r="AW919" s="11" t="s">
        <v>33</v>
      </c>
      <c r="AX919" s="11" t="s">
        <v>72</v>
      </c>
      <c r="AY919" s="228" t="s">
        <v>166</v>
      </c>
    </row>
    <row r="920" s="13" customFormat="1">
      <c r="B920" s="240"/>
      <c r="C920" s="241"/>
      <c r="D920" s="215" t="s">
        <v>177</v>
      </c>
      <c r="E920" s="242" t="s">
        <v>19</v>
      </c>
      <c r="F920" s="243" t="s">
        <v>1246</v>
      </c>
      <c r="G920" s="241"/>
      <c r="H920" s="242" t="s">
        <v>19</v>
      </c>
      <c r="I920" s="244"/>
      <c r="J920" s="241"/>
      <c r="K920" s="241"/>
      <c r="L920" s="245"/>
      <c r="M920" s="246"/>
      <c r="N920" s="247"/>
      <c r="O920" s="247"/>
      <c r="P920" s="247"/>
      <c r="Q920" s="247"/>
      <c r="R920" s="247"/>
      <c r="S920" s="247"/>
      <c r="T920" s="248"/>
      <c r="AT920" s="249" t="s">
        <v>177</v>
      </c>
      <c r="AU920" s="249" t="s">
        <v>82</v>
      </c>
      <c r="AV920" s="13" t="s">
        <v>80</v>
      </c>
      <c r="AW920" s="13" t="s">
        <v>33</v>
      </c>
      <c r="AX920" s="13" t="s">
        <v>72</v>
      </c>
      <c r="AY920" s="249" t="s">
        <v>166</v>
      </c>
    </row>
    <row r="921" s="12" customFormat="1">
      <c r="B921" s="229"/>
      <c r="C921" s="230"/>
      <c r="D921" s="215" t="s">
        <v>177</v>
      </c>
      <c r="E921" s="231" t="s">
        <v>19</v>
      </c>
      <c r="F921" s="232" t="s">
        <v>179</v>
      </c>
      <c r="G921" s="230"/>
      <c r="H921" s="233">
        <v>13</v>
      </c>
      <c r="I921" s="234"/>
      <c r="J921" s="230"/>
      <c r="K921" s="230"/>
      <c r="L921" s="235"/>
      <c r="M921" s="236"/>
      <c r="N921" s="237"/>
      <c r="O921" s="237"/>
      <c r="P921" s="237"/>
      <c r="Q921" s="237"/>
      <c r="R921" s="237"/>
      <c r="S921" s="237"/>
      <c r="T921" s="238"/>
      <c r="AT921" s="239" t="s">
        <v>177</v>
      </c>
      <c r="AU921" s="239" t="s">
        <v>82</v>
      </c>
      <c r="AV921" s="12" t="s">
        <v>173</v>
      </c>
      <c r="AW921" s="12" t="s">
        <v>33</v>
      </c>
      <c r="AX921" s="12" t="s">
        <v>80</v>
      </c>
      <c r="AY921" s="239" t="s">
        <v>166</v>
      </c>
    </row>
    <row r="922" s="1" customFormat="1" ht="16.5" customHeight="1">
      <c r="B922" s="37"/>
      <c r="C922" s="203" t="s">
        <v>1247</v>
      </c>
      <c r="D922" s="203" t="s">
        <v>168</v>
      </c>
      <c r="E922" s="204" t="s">
        <v>1248</v>
      </c>
      <c r="F922" s="205" t="s">
        <v>1249</v>
      </c>
      <c r="G922" s="206" t="s">
        <v>1207</v>
      </c>
      <c r="H922" s="207">
        <v>2</v>
      </c>
      <c r="I922" s="208"/>
      <c r="J922" s="209">
        <f>ROUND(I922*H922,2)</f>
        <v>0</v>
      </c>
      <c r="K922" s="205" t="s">
        <v>172</v>
      </c>
      <c r="L922" s="42"/>
      <c r="M922" s="210" t="s">
        <v>19</v>
      </c>
      <c r="N922" s="211" t="s">
        <v>43</v>
      </c>
      <c r="O922" s="78"/>
      <c r="P922" s="212">
        <f>O922*H922</f>
        <v>0</v>
      </c>
      <c r="Q922" s="212">
        <v>0</v>
      </c>
      <c r="R922" s="212">
        <f>Q922*H922</f>
        <v>0</v>
      </c>
      <c r="S922" s="212">
        <v>0.0091999999999999998</v>
      </c>
      <c r="T922" s="213">
        <f>S922*H922</f>
        <v>0.0184</v>
      </c>
      <c r="AR922" s="16" t="s">
        <v>267</v>
      </c>
      <c r="AT922" s="16" t="s">
        <v>168</v>
      </c>
      <c r="AU922" s="16" t="s">
        <v>82</v>
      </c>
      <c r="AY922" s="16" t="s">
        <v>166</v>
      </c>
      <c r="BE922" s="214">
        <f>IF(N922="základní",J922,0)</f>
        <v>0</v>
      </c>
      <c r="BF922" s="214">
        <f>IF(N922="snížená",J922,0)</f>
        <v>0</v>
      </c>
      <c r="BG922" s="214">
        <f>IF(N922="zákl. přenesená",J922,0)</f>
        <v>0</v>
      </c>
      <c r="BH922" s="214">
        <f>IF(N922="sníž. přenesená",J922,0)</f>
        <v>0</v>
      </c>
      <c r="BI922" s="214">
        <f>IF(N922="nulová",J922,0)</f>
        <v>0</v>
      </c>
      <c r="BJ922" s="16" t="s">
        <v>80</v>
      </c>
      <c r="BK922" s="214">
        <f>ROUND(I922*H922,2)</f>
        <v>0</v>
      </c>
      <c r="BL922" s="16" t="s">
        <v>267</v>
      </c>
      <c r="BM922" s="16" t="s">
        <v>1250</v>
      </c>
    </row>
    <row r="923" s="1" customFormat="1" ht="16.5" customHeight="1">
      <c r="B923" s="37"/>
      <c r="C923" s="203" t="s">
        <v>1251</v>
      </c>
      <c r="D923" s="203" t="s">
        <v>168</v>
      </c>
      <c r="E923" s="204" t="s">
        <v>1252</v>
      </c>
      <c r="F923" s="205" t="s">
        <v>1253</v>
      </c>
      <c r="G923" s="206" t="s">
        <v>1207</v>
      </c>
      <c r="H923" s="207">
        <v>1</v>
      </c>
      <c r="I923" s="208"/>
      <c r="J923" s="209">
        <f>ROUND(I923*H923,2)</f>
        <v>0</v>
      </c>
      <c r="K923" s="205" t="s">
        <v>172</v>
      </c>
      <c r="L923" s="42"/>
      <c r="M923" s="210" t="s">
        <v>19</v>
      </c>
      <c r="N923" s="211" t="s">
        <v>43</v>
      </c>
      <c r="O923" s="78"/>
      <c r="P923" s="212">
        <f>O923*H923</f>
        <v>0</v>
      </c>
      <c r="Q923" s="212">
        <v>0</v>
      </c>
      <c r="R923" s="212">
        <f>Q923*H923</f>
        <v>0</v>
      </c>
      <c r="S923" s="212">
        <v>0.034700000000000002</v>
      </c>
      <c r="T923" s="213">
        <f>S923*H923</f>
        <v>0.034700000000000002</v>
      </c>
      <c r="AR923" s="16" t="s">
        <v>267</v>
      </c>
      <c r="AT923" s="16" t="s">
        <v>168</v>
      </c>
      <c r="AU923" s="16" t="s">
        <v>82</v>
      </c>
      <c r="AY923" s="16" t="s">
        <v>166</v>
      </c>
      <c r="BE923" s="214">
        <f>IF(N923="základní",J923,0)</f>
        <v>0</v>
      </c>
      <c r="BF923" s="214">
        <f>IF(N923="snížená",J923,0)</f>
        <v>0</v>
      </c>
      <c r="BG923" s="214">
        <f>IF(N923="zákl. přenesená",J923,0)</f>
        <v>0</v>
      </c>
      <c r="BH923" s="214">
        <f>IF(N923="sníž. přenesená",J923,0)</f>
        <v>0</v>
      </c>
      <c r="BI923" s="214">
        <f>IF(N923="nulová",J923,0)</f>
        <v>0</v>
      </c>
      <c r="BJ923" s="16" t="s">
        <v>80</v>
      </c>
      <c r="BK923" s="214">
        <f>ROUND(I923*H923,2)</f>
        <v>0</v>
      </c>
      <c r="BL923" s="16" t="s">
        <v>267</v>
      </c>
      <c r="BM923" s="16" t="s">
        <v>1254</v>
      </c>
    </row>
    <row r="924" s="1" customFormat="1" ht="16.5" customHeight="1">
      <c r="B924" s="37"/>
      <c r="C924" s="203" t="s">
        <v>1255</v>
      </c>
      <c r="D924" s="203" t="s">
        <v>168</v>
      </c>
      <c r="E924" s="204" t="s">
        <v>1256</v>
      </c>
      <c r="F924" s="205" t="s">
        <v>1257</v>
      </c>
      <c r="G924" s="206" t="s">
        <v>251</v>
      </c>
      <c r="H924" s="207">
        <v>5</v>
      </c>
      <c r="I924" s="208"/>
      <c r="J924" s="209">
        <f>ROUND(I924*H924,2)</f>
        <v>0</v>
      </c>
      <c r="K924" s="205" t="s">
        <v>172</v>
      </c>
      <c r="L924" s="42"/>
      <c r="M924" s="210" t="s">
        <v>19</v>
      </c>
      <c r="N924" s="211" t="s">
        <v>43</v>
      </c>
      <c r="O924" s="78"/>
      <c r="P924" s="212">
        <f>O924*H924</f>
        <v>0</v>
      </c>
      <c r="Q924" s="212">
        <v>0</v>
      </c>
      <c r="R924" s="212">
        <f>Q924*H924</f>
        <v>0</v>
      </c>
      <c r="S924" s="212">
        <v>0.00048999999999999998</v>
      </c>
      <c r="T924" s="213">
        <f>S924*H924</f>
        <v>0.0024499999999999999</v>
      </c>
      <c r="AR924" s="16" t="s">
        <v>267</v>
      </c>
      <c r="AT924" s="16" t="s">
        <v>168</v>
      </c>
      <c r="AU924" s="16" t="s">
        <v>82</v>
      </c>
      <c r="AY924" s="16" t="s">
        <v>166</v>
      </c>
      <c r="BE924" s="214">
        <f>IF(N924="základní",J924,0)</f>
        <v>0</v>
      </c>
      <c r="BF924" s="214">
        <f>IF(N924="snížená",J924,0)</f>
        <v>0</v>
      </c>
      <c r="BG924" s="214">
        <f>IF(N924="zákl. přenesená",J924,0)</f>
        <v>0</v>
      </c>
      <c r="BH924" s="214">
        <f>IF(N924="sníž. přenesená",J924,0)</f>
        <v>0</v>
      </c>
      <c r="BI924" s="214">
        <f>IF(N924="nulová",J924,0)</f>
        <v>0</v>
      </c>
      <c r="BJ924" s="16" t="s">
        <v>80</v>
      </c>
      <c r="BK924" s="214">
        <f>ROUND(I924*H924,2)</f>
        <v>0</v>
      </c>
      <c r="BL924" s="16" t="s">
        <v>267</v>
      </c>
      <c r="BM924" s="16" t="s">
        <v>1258</v>
      </c>
    </row>
    <row r="925" s="1" customFormat="1" ht="16.5" customHeight="1">
      <c r="B925" s="37"/>
      <c r="C925" s="203" t="s">
        <v>1259</v>
      </c>
      <c r="D925" s="203" t="s">
        <v>168</v>
      </c>
      <c r="E925" s="204" t="s">
        <v>1260</v>
      </c>
      <c r="F925" s="205" t="s">
        <v>1261</v>
      </c>
      <c r="G925" s="206" t="s">
        <v>1207</v>
      </c>
      <c r="H925" s="207">
        <v>17</v>
      </c>
      <c r="I925" s="208"/>
      <c r="J925" s="209">
        <f>ROUND(I925*H925,2)</f>
        <v>0</v>
      </c>
      <c r="K925" s="205" t="s">
        <v>172</v>
      </c>
      <c r="L925" s="42"/>
      <c r="M925" s="210" t="s">
        <v>19</v>
      </c>
      <c r="N925" s="211" t="s">
        <v>43</v>
      </c>
      <c r="O925" s="78"/>
      <c r="P925" s="212">
        <f>O925*H925</f>
        <v>0</v>
      </c>
      <c r="Q925" s="212">
        <v>0</v>
      </c>
      <c r="R925" s="212">
        <f>Q925*H925</f>
        <v>0</v>
      </c>
      <c r="S925" s="212">
        <v>0.00156</v>
      </c>
      <c r="T925" s="213">
        <f>S925*H925</f>
        <v>0.026519999999999998</v>
      </c>
      <c r="AR925" s="16" t="s">
        <v>267</v>
      </c>
      <c r="AT925" s="16" t="s">
        <v>168</v>
      </c>
      <c r="AU925" s="16" t="s">
        <v>82</v>
      </c>
      <c r="AY925" s="16" t="s">
        <v>166</v>
      </c>
      <c r="BE925" s="214">
        <f>IF(N925="základní",J925,0)</f>
        <v>0</v>
      </c>
      <c r="BF925" s="214">
        <f>IF(N925="snížená",J925,0)</f>
        <v>0</v>
      </c>
      <c r="BG925" s="214">
        <f>IF(N925="zákl. přenesená",J925,0)</f>
        <v>0</v>
      </c>
      <c r="BH925" s="214">
        <f>IF(N925="sníž. přenesená",J925,0)</f>
        <v>0</v>
      </c>
      <c r="BI925" s="214">
        <f>IF(N925="nulová",J925,0)</f>
        <v>0</v>
      </c>
      <c r="BJ925" s="16" t="s">
        <v>80</v>
      </c>
      <c r="BK925" s="214">
        <f>ROUND(I925*H925,2)</f>
        <v>0</v>
      </c>
      <c r="BL925" s="16" t="s">
        <v>267</v>
      </c>
      <c r="BM925" s="16" t="s">
        <v>1262</v>
      </c>
    </row>
    <row r="926" s="11" customFormat="1">
      <c r="B926" s="218"/>
      <c r="C926" s="219"/>
      <c r="D926" s="215" t="s">
        <v>177</v>
      </c>
      <c r="E926" s="220" t="s">
        <v>19</v>
      </c>
      <c r="F926" s="221" t="s">
        <v>1263</v>
      </c>
      <c r="G926" s="219"/>
      <c r="H926" s="222">
        <v>17</v>
      </c>
      <c r="I926" s="223"/>
      <c r="J926" s="219"/>
      <c r="K926" s="219"/>
      <c r="L926" s="224"/>
      <c r="M926" s="225"/>
      <c r="N926" s="226"/>
      <c r="O926" s="226"/>
      <c r="P926" s="226"/>
      <c r="Q926" s="226"/>
      <c r="R926" s="226"/>
      <c r="S926" s="226"/>
      <c r="T926" s="227"/>
      <c r="AT926" s="228" t="s">
        <v>177</v>
      </c>
      <c r="AU926" s="228" t="s">
        <v>82</v>
      </c>
      <c r="AV926" s="11" t="s">
        <v>82</v>
      </c>
      <c r="AW926" s="11" t="s">
        <v>33</v>
      </c>
      <c r="AX926" s="11" t="s">
        <v>72</v>
      </c>
      <c r="AY926" s="228" t="s">
        <v>166</v>
      </c>
    </row>
    <row r="927" s="12" customFormat="1">
      <c r="B927" s="229"/>
      <c r="C927" s="230"/>
      <c r="D927" s="215" t="s">
        <v>177</v>
      </c>
      <c r="E927" s="231" t="s">
        <v>19</v>
      </c>
      <c r="F927" s="232" t="s">
        <v>179</v>
      </c>
      <c r="G927" s="230"/>
      <c r="H927" s="233">
        <v>17</v>
      </c>
      <c r="I927" s="234"/>
      <c r="J927" s="230"/>
      <c r="K927" s="230"/>
      <c r="L927" s="235"/>
      <c r="M927" s="236"/>
      <c r="N927" s="237"/>
      <c r="O927" s="237"/>
      <c r="P927" s="237"/>
      <c r="Q927" s="237"/>
      <c r="R927" s="237"/>
      <c r="S927" s="237"/>
      <c r="T927" s="238"/>
      <c r="AT927" s="239" t="s">
        <v>177</v>
      </c>
      <c r="AU927" s="239" t="s">
        <v>82</v>
      </c>
      <c r="AV927" s="12" t="s">
        <v>173</v>
      </c>
      <c r="AW927" s="12" t="s">
        <v>33</v>
      </c>
      <c r="AX927" s="12" t="s">
        <v>80</v>
      </c>
      <c r="AY927" s="239" t="s">
        <v>166</v>
      </c>
    </row>
    <row r="928" s="1" customFormat="1" ht="16.5" customHeight="1">
      <c r="B928" s="37"/>
      <c r="C928" s="203" t="s">
        <v>1264</v>
      </c>
      <c r="D928" s="203" t="s">
        <v>168</v>
      </c>
      <c r="E928" s="204" t="s">
        <v>1265</v>
      </c>
      <c r="F928" s="205" t="s">
        <v>1266</v>
      </c>
      <c r="G928" s="206" t="s">
        <v>251</v>
      </c>
      <c r="H928" s="207">
        <v>4</v>
      </c>
      <c r="I928" s="208"/>
      <c r="J928" s="209">
        <f>ROUND(I928*H928,2)</f>
        <v>0</v>
      </c>
      <c r="K928" s="205" t="s">
        <v>172</v>
      </c>
      <c r="L928" s="42"/>
      <c r="M928" s="210" t="s">
        <v>19</v>
      </c>
      <c r="N928" s="211" t="s">
        <v>43</v>
      </c>
      <c r="O928" s="78"/>
      <c r="P928" s="212">
        <f>O928*H928</f>
        <v>0</v>
      </c>
      <c r="Q928" s="212">
        <v>0</v>
      </c>
      <c r="R928" s="212">
        <f>Q928*H928</f>
        <v>0</v>
      </c>
      <c r="S928" s="212">
        <v>0.0022499999999999998</v>
      </c>
      <c r="T928" s="213">
        <f>S928*H928</f>
        <v>0.0089999999999999993</v>
      </c>
      <c r="AR928" s="16" t="s">
        <v>267</v>
      </c>
      <c r="AT928" s="16" t="s">
        <v>168</v>
      </c>
      <c r="AU928" s="16" t="s">
        <v>82</v>
      </c>
      <c r="AY928" s="16" t="s">
        <v>166</v>
      </c>
      <c r="BE928" s="214">
        <f>IF(N928="základní",J928,0)</f>
        <v>0</v>
      </c>
      <c r="BF928" s="214">
        <f>IF(N928="snížená",J928,0)</f>
        <v>0</v>
      </c>
      <c r="BG928" s="214">
        <f>IF(N928="zákl. přenesená",J928,0)</f>
        <v>0</v>
      </c>
      <c r="BH928" s="214">
        <f>IF(N928="sníž. přenesená",J928,0)</f>
        <v>0</v>
      </c>
      <c r="BI928" s="214">
        <f>IF(N928="nulová",J928,0)</f>
        <v>0</v>
      </c>
      <c r="BJ928" s="16" t="s">
        <v>80</v>
      </c>
      <c r="BK928" s="214">
        <f>ROUND(I928*H928,2)</f>
        <v>0</v>
      </c>
      <c r="BL928" s="16" t="s">
        <v>267</v>
      </c>
      <c r="BM928" s="16" t="s">
        <v>1267</v>
      </c>
    </row>
    <row r="929" s="1" customFormat="1" ht="22.5" customHeight="1">
      <c r="B929" s="37"/>
      <c r="C929" s="203" t="s">
        <v>1268</v>
      </c>
      <c r="D929" s="203" t="s">
        <v>168</v>
      </c>
      <c r="E929" s="204" t="s">
        <v>1269</v>
      </c>
      <c r="F929" s="205" t="s">
        <v>1270</v>
      </c>
      <c r="G929" s="206" t="s">
        <v>221</v>
      </c>
      <c r="H929" s="207">
        <v>0.044999999999999998</v>
      </c>
      <c r="I929" s="208"/>
      <c r="J929" s="209">
        <f>ROUND(I929*H929,2)</f>
        <v>0</v>
      </c>
      <c r="K929" s="205" t="s">
        <v>172</v>
      </c>
      <c r="L929" s="42"/>
      <c r="M929" s="210" t="s">
        <v>19</v>
      </c>
      <c r="N929" s="211" t="s">
        <v>43</v>
      </c>
      <c r="O929" s="78"/>
      <c r="P929" s="212">
        <f>O929*H929</f>
        <v>0</v>
      </c>
      <c r="Q929" s="212">
        <v>0</v>
      </c>
      <c r="R929" s="212">
        <f>Q929*H929</f>
        <v>0</v>
      </c>
      <c r="S929" s="212">
        <v>0</v>
      </c>
      <c r="T929" s="213">
        <f>S929*H929</f>
        <v>0</v>
      </c>
      <c r="AR929" s="16" t="s">
        <v>267</v>
      </c>
      <c r="AT929" s="16" t="s">
        <v>168</v>
      </c>
      <c r="AU929" s="16" t="s">
        <v>82</v>
      </c>
      <c r="AY929" s="16" t="s">
        <v>166</v>
      </c>
      <c r="BE929" s="214">
        <f>IF(N929="základní",J929,0)</f>
        <v>0</v>
      </c>
      <c r="BF929" s="214">
        <f>IF(N929="snížená",J929,0)</f>
        <v>0</v>
      </c>
      <c r="BG929" s="214">
        <f>IF(N929="zákl. přenesená",J929,0)</f>
        <v>0</v>
      </c>
      <c r="BH929" s="214">
        <f>IF(N929="sníž. přenesená",J929,0)</f>
        <v>0</v>
      </c>
      <c r="BI929" s="214">
        <f>IF(N929="nulová",J929,0)</f>
        <v>0</v>
      </c>
      <c r="BJ929" s="16" t="s">
        <v>80</v>
      </c>
      <c r="BK929" s="214">
        <f>ROUND(I929*H929,2)</f>
        <v>0</v>
      </c>
      <c r="BL929" s="16" t="s">
        <v>267</v>
      </c>
      <c r="BM929" s="16" t="s">
        <v>1271</v>
      </c>
    </row>
    <row r="930" s="1" customFormat="1">
      <c r="B930" s="37"/>
      <c r="C930" s="38"/>
      <c r="D930" s="215" t="s">
        <v>175</v>
      </c>
      <c r="E930" s="38"/>
      <c r="F930" s="216" t="s">
        <v>1180</v>
      </c>
      <c r="G930" s="38"/>
      <c r="H930" s="38"/>
      <c r="I930" s="129"/>
      <c r="J930" s="38"/>
      <c r="K930" s="38"/>
      <c r="L930" s="42"/>
      <c r="M930" s="217"/>
      <c r="N930" s="78"/>
      <c r="O930" s="78"/>
      <c r="P930" s="78"/>
      <c r="Q930" s="78"/>
      <c r="R930" s="78"/>
      <c r="S930" s="78"/>
      <c r="T930" s="79"/>
      <c r="AT930" s="16" t="s">
        <v>175</v>
      </c>
      <c r="AU930" s="16" t="s">
        <v>82</v>
      </c>
    </row>
    <row r="931" s="1" customFormat="1" ht="22.5" customHeight="1">
      <c r="B931" s="37"/>
      <c r="C931" s="203" t="s">
        <v>1272</v>
      </c>
      <c r="D931" s="203" t="s">
        <v>168</v>
      </c>
      <c r="E931" s="204" t="s">
        <v>1273</v>
      </c>
      <c r="F931" s="205" t="s">
        <v>1274</v>
      </c>
      <c r="G931" s="206" t="s">
        <v>221</v>
      </c>
      <c r="H931" s="207">
        <v>0.044999999999999998</v>
      </c>
      <c r="I931" s="208"/>
      <c r="J931" s="209">
        <f>ROUND(I931*H931,2)</f>
        <v>0</v>
      </c>
      <c r="K931" s="205" t="s">
        <v>172</v>
      </c>
      <c r="L931" s="42"/>
      <c r="M931" s="210" t="s">
        <v>19</v>
      </c>
      <c r="N931" s="211" t="s">
        <v>43</v>
      </c>
      <c r="O931" s="78"/>
      <c r="P931" s="212">
        <f>O931*H931</f>
        <v>0</v>
      </c>
      <c r="Q931" s="212">
        <v>0</v>
      </c>
      <c r="R931" s="212">
        <f>Q931*H931</f>
        <v>0</v>
      </c>
      <c r="S931" s="212">
        <v>0</v>
      </c>
      <c r="T931" s="213">
        <f>S931*H931</f>
        <v>0</v>
      </c>
      <c r="AR931" s="16" t="s">
        <v>267</v>
      </c>
      <c r="AT931" s="16" t="s">
        <v>168</v>
      </c>
      <c r="AU931" s="16" t="s">
        <v>82</v>
      </c>
      <c r="AY931" s="16" t="s">
        <v>166</v>
      </c>
      <c r="BE931" s="214">
        <f>IF(N931="základní",J931,0)</f>
        <v>0</v>
      </c>
      <c r="BF931" s="214">
        <f>IF(N931="snížená",J931,0)</f>
        <v>0</v>
      </c>
      <c r="BG931" s="214">
        <f>IF(N931="zákl. přenesená",J931,0)</f>
        <v>0</v>
      </c>
      <c r="BH931" s="214">
        <f>IF(N931="sníž. přenesená",J931,0)</f>
        <v>0</v>
      </c>
      <c r="BI931" s="214">
        <f>IF(N931="nulová",J931,0)</f>
        <v>0</v>
      </c>
      <c r="BJ931" s="16" t="s">
        <v>80</v>
      </c>
      <c r="BK931" s="214">
        <f>ROUND(I931*H931,2)</f>
        <v>0</v>
      </c>
      <c r="BL931" s="16" t="s">
        <v>267</v>
      </c>
      <c r="BM931" s="16" t="s">
        <v>1275</v>
      </c>
    </row>
    <row r="932" s="1" customFormat="1">
      <c r="B932" s="37"/>
      <c r="C932" s="38"/>
      <c r="D932" s="215" t="s">
        <v>175</v>
      </c>
      <c r="E932" s="38"/>
      <c r="F932" s="216" t="s">
        <v>1180</v>
      </c>
      <c r="G932" s="38"/>
      <c r="H932" s="38"/>
      <c r="I932" s="129"/>
      <c r="J932" s="38"/>
      <c r="K932" s="38"/>
      <c r="L932" s="42"/>
      <c r="M932" s="217"/>
      <c r="N932" s="78"/>
      <c r="O932" s="78"/>
      <c r="P932" s="78"/>
      <c r="Q932" s="78"/>
      <c r="R932" s="78"/>
      <c r="S932" s="78"/>
      <c r="T932" s="79"/>
      <c r="AT932" s="16" t="s">
        <v>175</v>
      </c>
      <c r="AU932" s="16" t="s">
        <v>82</v>
      </c>
    </row>
    <row r="933" s="10" customFormat="1" ht="22.8" customHeight="1">
      <c r="B933" s="187"/>
      <c r="C933" s="188"/>
      <c r="D933" s="189" t="s">
        <v>71</v>
      </c>
      <c r="E933" s="201" t="s">
        <v>1276</v>
      </c>
      <c r="F933" s="201" t="s">
        <v>1277</v>
      </c>
      <c r="G933" s="188"/>
      <c r="H933" s="188"/>
      <c r="I933" s="191"/>
      <c r="J933" s="202">
        <f>BK933</f>
        <v>0</v>
      </c>
      <c r="K933" s="188"/>
      <c r="L933" s="193"/>
      <c r="M933" s="194"/>
      <c r="N933" s="195"/>
      <c r="O933" s="195"/>
      <c r="P933" s="196">
        <f>SUM(P934:P961)</f>
        <v>0</v>
      </c>
      <c r="Q933" s="195"/>
      <c r="R933" s="196">
        <f>SUM(R934:R961)</f>
        <v>0.96006140000000006</v>
      </c>
      <c r="S933" s="195"/>
      <c r="T933" s="197">
        <f>SUM(T934:T961)</f>
        <v>0</v>
      </c>
      <c r="AR933" s="198" t="s">
        <v>82</v>
      </c>
      <c r="AT933" s="199" t="s">
        <v>71</v>
      </c>
      <c r="AU933" s="199" t="s">
        <v>80</v>
      </c>
      <c r="AY933" s="198" t="s">
        <v>166</v>
      </c>
      <c r="BK933" s="200">
        <f>SUM(BK934:BK961)</f>
        <v>0</v>
      </c>
    </row>
    <row r="934" s="1" customFormat="1" ht="22.5" customHeight="1">
      <c r="B934" s="37"/>
      <c r="C934" s="203" t="s">
        <v>1278</v>
      </c>
      <c r="D934" s="203" t="s">
        <v>168</v>
      </c>
      <c r="E934" s="204" t="s">
        <v>1279</v>
      </c>
      <c r="F934" s="205" t="s">
        <v>1280</v>
      </c>
      <c r="G934" s="206" t="s">
        <v>171</v>
      </c>
      <c r="H934" s="207">
        <v>0.89000000000000001</v>
      </c>
      <c r="I934" s="208"/>
      <c r="J934" s="209">
        <f>ROUND(I934*H934,2)</f>
        <v>0</v>
      </c>
      <c r="K934" s="205" t="s">
        <v>172</v>
      </c>
      <c r="L934" s="42"/>
      <c r="M934" s="210" t="s">
        <v>19</v>
      </c>
      <c r="N934" s="211" t="s">
        <v>43</v>
      </c>
      <c r="O934" s="78"/>
      <c r="P934" s="212">
        <f>O934*H934</f>
        <v>0</v>
      </c>
      <c r="Q934" s="212">
        <v>0.00189</v>
      </c>
      <c r="R934" s="212">
        <f>Q934*H934</f>
        <v>0.0016821</v>
      </c>
      <c r="S934" s="212">
        <v>0</v>
      </c>
      <c r="T934" s="213">
        <f>S934*H934</f>
        <v>0</v>
      </c>
      <c r="AR934" s="16" t="s">
        <v>267</v>
      </c>
      <c r="AT934" s="16" t="s">
        <v>168</v>
      </c>
      <c r="AU934" s="16" t="s">
        <v>82</v>
      </c>
      <c r="AY934" s="16" t="s">
        <v>166</v>
      </c>
      <c r="BE934" s="214">
        <f>IF(N934="základní",J934,0)</f>
        <v>0</v>
      </c>
      <c r="BF934" s="214">
        <f>IF(N934="snížená",J934,0)</f>
        <v>0</v>
      </c>
      <c r="BG934" s="214">
        <f>IF(N934="zákl. přenesená",J934,0)</f>
        <v>0</v>
      </c>
      <c r="BH934" s="214">
        <f>IF(N934="sníž. přenesená",J934,0)</f>
        <v>0</v>
      </c>
      <c r="BI934" s="214">
        <f>IF(N934="nulová",J934,0)</f>
        <v>0</v>
      </c>
      <c r="BJ934" s="16" t="s">
        <v>80</v>
      </c>
      <c r="BK934" s="214">
        <f>ROUND(I934*H934,2)</f>
        <v>0</v>
      </c>
      <c r="BL934" s="16" t="s">
        <v>267</v>
      </c>
      <c r="BM934" s="16" t="s">
        <v>1281</v>
      </c>
    </row>
    <row r="935" s="1" customFormat="1">
      <c r="B935" s="37"/>
      <c r="C935" s="38"/>
      <c r="D935" s="215" t="s">
        <v>175</v>
      </c>
      <c r="E935" s="38"/>
      <c r="F935" s="216" t="s">
        <v>1282</v>
      </c>
      <c r="G935" s="38"/>
      <c r="H935" s="38"/>
      <c r="I935" s="129"/>
      <c r="J935" s="38"/>
      <c r="K935" s="38"/>
      <c r="L935" s="42"/>
      <c r="M935" s="217"/>
      <c r="N935" s="78"/>
      <c r="O935" s="78"/>
      <c r="P935" s="78"/>
      <c r="Q935" s="78"/>
      <c r="R935" s="78"/>
      <c r="S935" s="78"/>
      <c r="T935" s="79"/>
      <c r="AT935" s="16" t="s">
        <v>175</v>
      </c>
      <c r="AU935" s="16" t="s">
        <v>82</v>
      </c>
    </row>
    <row r="936" s="1" customFormat="1" ht="22.5" customHeight="1">
      <c r="B936" s="37"/>
      <c r="C936" s="203" t="s">
        <v>1283</v>
      </c>
      <c r="D936" s="203" t="s">
        <v>168</v>
      </c>
      <c r="E936" s="204" t="s">
        <v>1284</v>
      </c>
      <c r="F936" s="205" t="s">
        <v>1285</v>
      </c>
      <c r="G936" s="206" t="s">
        <v>251</v>
      </c>
      <c r="H936" s="207">
        <v>9</v>
      </c>
      <c r="I936" s="208"/>
      <c r="J936" s="209">
        <f>ROUND(I936*H936,2)</f>
        <v>0</v>
      </c>
      <c r="K936" s="205" t="s">
        <v>172</v>
      </c>
      <c r="L936" s="42"/>
      <c r="M936" s="210" t="s">
        <v>19</v>
      </c>
      <c r="N936" s="211" t="s">
        <v>43</v>
      </c>
      <c r="O936" s="78"/>
      <c r="P936" s="212">
        <f>O936*H936</f>
        <v>0</v>
      </c>
      <c r="Q936" s="212">
        <v>0.0026700000000000001</v>
      </c>
      <c r="R936" s="212">
        <f>Q936*H936</f>
        <v>0.024029999999999999</v>
      </c>
      <c r="S936" s="212">
        <v>0</v>
      </c>
      <c r="T936" s="213">
        <f>S936*H936</f>
        <v>0</v>
      </c>
      <c r="AR936" s="16" t="s">
        <v>267</v>
      </c>
      <c r="AT936" s="16" t="s">
        <v>168</v>
      </c>
      <c r="AU936" s="16" t="s">
        <v>82</v>
      </c>
      <c r="AY936" s="16" t="s">
        <v>166</v>
      </c>
      <c r="BE936" s="214">
        <f>IF(N936="základní",J936,0)</f>
        <v>0</v>
      </c>
      <c r="BF936" s="214">
        <f>IF(N936="snížená",J936,0)</f>
        <v>0</v>
      </c>
      <c r="BG936" s="214">
        <f>IF(N936="zákl. přenesená",J936,0)</f>
        <v>0</v>
      </c>
      <c r="BH936" s="214">
        <f>IF(N936="sníž. přenesená",J936,0)</f>
        <v>0</v>
      </c>
      <c r="BI936" s="214">
        <f>IF(N936="nulová",J936,0)</f>
        <v>0</v>
      </c>
      <c r="BJ936" s="16" t="s">
        <v>80</v>
      </c>
      <c r="BK936" s="214">
        <f>ROUND(I936*H936,2)</f>
        <v>0</v>
      </c>
      <c r="BL936" s="16" t="s">
        <v>267</v>
      </c>
      <c r="BM936" s="16" t="s">
        <v>1286</v>
      </c>
    </row>
    <row r="937" s="1" customFormat="1">
      <c r="B937" s="37"/>
      <c r="C937" s="38"/>
      <c r="D937" s="215" t="s">
        <v>175</v>
      </c>
      <c r="E937" s="38"/>
      <c r="F937" s="216" t="s">
        <v>1282</v>
      </c>
      <c r="G937" s="38"/>
      <c r="H937" s="38"/>
      <c r="I937" s="129"/>
      <c r="J937" s="38"/>
      <c r="K937" s="38"/>
      <c r="L937" s="42"/>
      <c r="M937" s="217"/>
      <c r="N937" s="78"/>
      <c r="O937" s="78"/>
      <c r="P937" s="78"/>
      <c r="Q937" s="78"/>
      <c r="R937" s="78"/>
      <c r="S937" s="78"/>
      <c r="T937" s="79"/>
      <c r="AT937" s="16" t="s">
        <v>175</v>
      </c>
      <c r="AU937" s="16" t="s">
        <v>82</v>
      </c>
    </row>
    <row r="938" s="1" customFormat="1" ht="22.5" customHeight="1">
      <c r="B938" s="37"/>
      <c r="C938" s="203" t="s">
        <v>1287</v>
      </c>
      <c r="D938" s="203" t="s">
        <v>168</v>
      </c>
      <c r="E938" s="204" t="s">
        <v>1288</v>
      </c>
      <c r="F938" s="205" t="s">
        <v>1289</v>
      </c>
      <c r="G938" s="206" t="s">
        <v>350</v>
      </c>
      <c r="H938" s="207">
        <v>40.774000000000001</v>
      </c>
      <c r="I938" s="208"/>
      <c r="J938" s="209">
        <f>ROUND(I938*H938,2)</f>
        <v>0</v>
      </c>
      <c r="K938" s="205" t="s">
        <v>172</v>
      </c>
      <c r="L938" s="42"/>
      <c r="M938" s="210" t="s">
        <v>19</v>
      </c>
      <c r="N938" s="211" t="s">
        <v>43</v>
      </c>
      <c r="O938" s="78"/>
      <c r="P938" s="212">
        <f>O938*H938</f>
        <v>0</v>
      </c>
      <c r="Q938" s="212">
        <v>0</v>
      </c>
      <c r="R938" s="212">
        <f>Q938*H938</f>
        <v>0</v>
      </c>
      <c r="S938" s="212">
        <v>0</v>
      </c>
      <c r="T938" s="213">
        <f>S938*H938</f>
        <v>0</v>
      </c>
      <c r="AR938" s="16" t="s">
        <v>267</v>
      </c>
      <c r="AT938" s="16" t="s">
        <v>168</v>
      </c>
      <c r="AU938" s="16" t="s">
        <v>82</v>
      </c>
      <c r="AY938" s="16" t="s">
        <v>166</v>
      </c>
      <c r="BE938" s="214">
        <f>IF(N938="základní",J938,0)</f>
        <v>0</v>
      </c>
      <c r="BF938" s="214">
        <f>IF(N938="snížená",J938,0)</f>
        <v>0</v>
      </c>
      <c r="BG938" s="214">
        <f>IF(N938="zákl. přenesená",J938,0)</f>
        <v>0</v>
      </c>
      <c r="BH938" s="214">
        <f>IF(N938="sníž. přenesená",J938,0)</f>
        <v>0</v>
      </c>
      <c r="BI938" s="214">
        <f>IF(N938="nulová",J938,0)</f>
        <v>0</v>
      </c>
      <c r="BJ938" s="16" t="s">
        <v>80</v>
      </c>
      <c r="BK938" s="214">
        <f>ROUND(I938*H938,2)</f>
        <v>0</v>
      </c>
      <c r="BL938" s="16" t="s">
        <v>267</v>
      </c>
      <c r="BM938" s="16" t="s">
        <v>1290</v>
      </c>
    </row>
    <row r="939" s="1" customFormat="1">
      <c r="B939" s="37"/>
      <c r="C939" s="38"/>
      <c r="D939" s="215" t="s">
        <v>175</v>
      </c>
      <c r="E939" s="38"/>
      <c r="F939" s="216" t="s">
        <v>1291</v>
      </c>
      <c r="G939" s="38"/>
      <c r="H939" s="38"/>
      <c r="I939" s="129"/>
      <c r="J939" s="38"/>
      <c r="K939" s="38"/>
      <c r="L939" s="42"/>
      <c r="M939" s="217"/>
      <c r="N939" s="78"/>
      <c r="O939" s="78"/>
      <c r="P939" s="78"/>
      <c r="Q939" s="78"/>
      <c r="R939" s="78"/>
      <c r="S939" s="78"/>
      <c r="T939" s="79"/>
      <c r="AT939" s="16" t="s">
        <v>175</v>
      </c>
      <c r="AU939" s="16" t="s">
        <v>82</v>
      </c>
    </row>
    <row r="940" s="1" customFormat="1" ht="16.5" customHeight="1">
      <c r="B940" s="37"/>
      <c r="C940" s="250" t="s">
        <v>1292</v>
      </c>
      <c r="D940" s="250" t="s">
        <v>319</v>
      </c>
      <c r="E940" s="251" t="s">
        <v>1293</v>
      </c>
      <c r="F940" s="252" t="s">
        <v>1294</v>
      </c>
      <c r="G940" s="253" t="s">
        <v>171</v>
      </c>
      <c r="H940" s="254">
        <v>0.77400000000000002</v>
      </c>
      <c r="I940" s="255"/>
      <c r="J940" s="256">
        <f>ROUND(I940*H940,2)</f>
        <v>0</v>
      </c>
      <c r="K940" s="252" t="s">
        <v>172</v>
      </c>
      <c r="L940" s="257"/>
      <c r="M940" s="258" t="s">
        <v>19</v>
      </c>
      <c r="N940" s="259" t="s">
        <v>43</v>
      </c>
      <c r="O940" s="78"/>
      <c r="P940" s="212">
        <f>O940*H940</f>
        <v>0</v>
      </c>
      <c r="Q940" s="212">
        <v>0.55000000000000004</v>
      </c>
      <c r="R940" s="212">
        <f>Q940*H940</f>
        <v>0.42570000000000002</v>
      </c>
      <c r="S940" s="212">
        <v>0</v>
      </c>
      <c r="T940" s="213">
        <f>S940*H940</f>
        <v>0</v>
      </c>
      <c r="AR940" s="16" t="s">
        <v>376</v>
      </c>
      <c r="AT940" s="16" t="s">
        <v>319</v>
      </c>
      <c r="AU940" s="16" t="s">
        <v>82</v>
      </c>
      <c r="AY940" s="16" t="s">
        <v>166</v>
      </c>
      <c r="BE940" s="214">
        <f>IF(N940="základní",J940,0)</f>
        <v>0</v>
      </c>
      <c r="BF940" s="214">
        <f>IF(N940="snížená",J940,0)</f>
        <v>0</v>
      </c>
      <c r="BG940" s="214">
        <f>IF(N940="zákl. přenesená",J940,0)</f>
        <v>0</v>
      </c>
      <c r="BH940" s="214">
        <f>IF(N940="sníž. přenesená",J940,0)</f>
        <v>0</v>
      </c>
      <c r="BI940" s="214">
        <f>IF(N940="nulová",J940,0)</f>
        <v>0</v>
      </c>
      <c r="BJ940" s="16" t="s">
        <v>80</v>
      </c>
      <c r="BK940" s="214">
        <f>ROUND(I940*H940,2)</f>
        <v>0</v>
      </c>
      <c r="BL940" s="16" t="s">
        <v>267</v>
      </c>
      <c r="BM940" s="16" t="s">
        <v>1295</v>
      </c>
    </row>
    <row r="941" s="11" customFormat="1">
      <c r="B941" s="218"/>
      <c r="C941" s="219"/>
      <c r="D941" s="215" t="s">
        <v>177</v>
      </c>
      <c r="E941" s="220" t="s">
        <v>19</v>
      </c>
      <c r="F941" s="221" t="s">
        <v>1296</v>
      </c>
      <c r="G941" s="219"/>
      <c r="H941" s="222">
        <v>0.17799999999999999</v>
      </c>
      <c r="I941" s="223"/>
      <c r="J941" s="219"/>
      <c r="K941" s="219"/>
      <c r="L941" s="224"/>
      <c r="M941" s="225"/>
      <c r="N941" s="226"/>
      <c r="O941" s="226"/>
      <c r="P941" s="226"/>
      <c r="Q941" s="226"/>
      <c r="R941" s="226"/>
      <c r="S941" s="226"/>
      <c r="T941" s="227"/>
      <c r="AT941" s="228" t="s">
        <v>177</v>
      </c>
      <c r="AU941" s="228" t="s">
        <v>82</v>
      </c>
      <c r="AV941" s="11" t="s">
        <v>82</v>
      </c>
      <c r="AW941" s="11" t="s">
        <v>33</v>
      </c>
      <c r="AX941" s="11" t="s">
        <v>72</v>
      </c>
      <c r="AY941" s="228" t="s">
        <v>166</v>
      </c>
    </row>
    <row r="942" s="11" customFormat="1">
      <c r="B942" s="218"/>
      <c r="C942" s="219"/>
      <c r="D942" s="215" t="s">
        <v>177</v>
      </c>
      <c r="E942" s="220" t="s">
        <v>19</v>
      </c>
      <c r="F942" s="221" t="s">
        <v>1297</v>
      </c>
      <c r="G942" s="219"/>
      <c r="H942" s="222">
        <v>0.59599999999999997</v>
      </c>
      <c r="I942" s="223"/>
      <c r="J942" s="219"/>
      <c r="K942" s="219"/>
      <c r="L942" s="224"/>
      <c r="M942" s="225"/>
      <c r="N942" s="226"/>
      <c r="O942" s="226"/>
      <c r="P942" s="226"/>
      <c r="Q942" s="226"/>
      <c r="R942" s="226"/>
      <c r="S942" s="226"/>
      <c r="T942" s="227"/>
      <c r="AT942" s="228" t="s">
        <v>177</v>
      </c>
      <c r="AU942" s="228" t="s">
        <v>82</v>
      </c>
      <c r="AV942" s="11" t="s">
        <v>82</v>
      </c>
      <c r="AW942" s="11" t="s">
        <v>33</v>
      </c>
      <c r="AX942" s="11" t="s">
        <v>72</v>
      </c>
      <c r="AY942" s="228" t="s">
        <v>166</v>
      </c>
    </row>
    <row r="943" s="12" customFormat="1">
      <c r="B943" s="229"/>
      <c r="C943" s="230"/>
      <c r="D943" s="215" t="s">
        <v>177</v>
      </c>
      <c r="E943" s="231" t="s">
        <v>19</v>
      </c>
      <c r="F943" s="232" t="s">
        <v>179</v>
      </c>
      <c r="G943" s="230"/>
      <c r="H943" s="233">
        <v>0.77400000000000002</v>
      </c>
      <c r="I943" s="234"/>
      <c r="J943" s="230"/>
      <c r="K943" s="230"/>
      <c r="L943" s="235"/>
      <c r="M943" s="236"/>
      <c r="N943" s="237"/>
      <c r="O943" s="237"/>
      <c r="P943" s="237"/>
      <c r="Q943" s="237"/>
      <c r="R943" s="237"/>
      <c r="S943" s="237"/>
      <c r="T943" s="238"/>
      <c r="AT943" s="239" t="s">
        <v>177</v>
      </c>
      <c r="AU943" s="239" t="s">
        <v>82</v>
      </c>
      <c r="AV943" s="12" t="s">
        <v>173</v>
      </c>
      <c r="AW943" s="12" t="s">
        <v>33</v>
      </c>
      <c r="AX943" s="12" t="s">
        <v>80</v>
      </c>
      <c r="AY943" s="239" t="s">
        <v>166</v>
      </c>
    </row>
    <row r="944" s="1" customFormat="1" ht="22.5" customHeight="1">
      <c r="B944" s="37"/>
      <c r="C944" s="203" t="s">
        <v>1298</v>
      </c>
      <c r="D944" s="203" t="s">
        <v>168</v>
      </c>
      <c r="E944" s="204" t="s">
        <v>1299</v>
      </c>
      <c r="F944" s="205" t="s">
        <v>1300</v>
      </c>
      <c r="G944" s="206" t="s">
        <v>350</v>
      </c>
      <c r="H944" s="207">
        <v>3.6779999999999999</v>
      </c>
      <c r="I944" s="208"/>
      <c r="J944" s="209">
        <f>ROUND(I944*H944,2)</f>
        <v>0</v>
      </c>
      <c r="K944" s="205" t="s">
        <v>172</v>
      </c>
      <c r="L944" s="42"/>
      <c r="M944" s="210" t="s">
        <v>19</v>
      </c>
      <c r="N944" s="211" t="s">
        <v>43</v>
      </c>
      <c r="O944" s="78"/>
      <c r="P944" s="212">
        <f>O944*H944</f>
        <v>0</v>
      </c>
      <c r="Q944" s="212">
        <v>0</v>
      </c>
      <c r="R944" s="212">
        <f>Q944*H944</f>
        <v>0</v>
      </c>
      <c r="S944" s="212">
        <v>0</v>
      </c>
      <c r="T944" s="213">
        <f>S944*H944</f>
        <v>0</v>
      </c>
      <c r="AR944" s="16" t="s">
        <v>267</v>
      </c>
      <c r="AT944" s="16" t="s">
        <v>168</v>
      </c>
      <c r="AU944" s="16" t="s">
        <v>82</v>
      </c>
      <c r="AY944" s="16" t="s">
        <v>166</v>
      </c>
      <c r="BE944" s="214">
        <f>IF(N944="základní",J944,0)</f>
        <v>0</v>
      </c>
      <c r="BF944" s="214">
        <f>IF(N944="snížená",J944,0)</f>
        <v>0</v>
      </c>
      <c r="BG944" s="214">
        <f>IF(N944="zákl. přenesená",J944,0)</f>
        <v>0</v>
      </c>
      <c r="BH944" s="214">
        <f>IF(N944="sníž. přenesená",J944,0)</f>
        <v>0</v>
      </c>
      <c r="BI944" s="214">
        <f>IF(N944="nulová",J944,0)</f>
        <v>0</v>
      </c>
      <c r="BJ944" s="16" t="s">
        <v>80</v>
      </c>
      <c r="BK944" s="214">
        <f>ROUND(I944*H944,2)</f>
        <v>0</v>
      </c>
      <c r="BL944" s="16" t="s">
        <v>267</v>
      </c>
      <c r="BM944" s="16" t="s">
        <v>1301</v>
      </c>
    </row>
    <row r="945" s="1" customFormat="1">
      <c r="B945" s="37"/>
      <c r="C945" s="38"/>
      <c r="D945" s="215" t="s">
        <v>175</v>
      </c>
      <c r="E945" s="38"/>
      <c r="F945" s="216" t="s">
        <v>1291</v>
      </c>
      <c r="G945" s="38"/>
      <c r="H945" s="38"/>
      <c r="I945" s="129"/>
      <c r="J945" s="38"/>
      <c r="K945" s="38"/>
      <c r="L945" s="42"/>
      <c r="M945" s="217"/>
      <c r="N945" s="78"/>
      <c r="O945" s="78"/>
      <c r="P945" s="78"/>
      <c r="Q945" s="78"/>
      <c r="R945" s="78"/>
      <c r="S945" s="78"/>
      <c r="T945" s="79"/>
      <c r="AT945" s="16" t="s">
        <v>175</v>
      </c>
      <c r="AU945" s="16" t="s">
        <v>82</v>
      </c>
    </row>
    <row r="946" s="1" customFormat="1" ht="16.5" customHeight="1">
      <c r="B946" s="37"/>
      <c r="C946" s="250" t="s">
        <v>1302</v>
      </c>
      <c r="D946" s="250" t="s">
        <v>319</v>
      </c>
      <c r="E946" s="251" t="s">
        <v>1303</v>
      </c>
      <c r="F946" s="252" t="s">
        <v>1304</v>
      </c>
      <c r="G946" s="253" t="s">
        <v>171</v>
      </c>
      <c r="H946" s="254">
        <v>0.113</v>
      </c>
      <c r="I946" s="255"/>
      <c r="J946" s="256">
        <f>ROUND(I946*H946,2)</f>
        <v>0</v>
      </c>
      <c r="K946" s="252" t="s">
        <v>172</v>
      </c>
      <c r="L946" s="257"/>
      <c r="M946" s="258" t="s">
        <v>19</v>
      </c>
      <c r="N946" s="259" t="s">
        <v>43</v>
      </c>
      <c r="O946" s="78"/>
      <c r="P946" s="212">
        <f>O946*H946</f>
        <v>0</v>
      </c>
      <c r="Q946" s="212">
        <v>0.55000000000000004</v>
      </c>
      <c r="R946" s="212">
        <f>Q946*H946</f>
        <v>0.062150000000000004</v>
      </c>
      <c r="S946" s="212">
        <v>0</v>
      </c>
      <c r="T946" s="213">
        <f>S946*H946</f>
        <v>0</v>
      </c>
      <c r="AR946" s="16" t="s">
        <v>376</v>
      </c>
      <c r="AT946" s="16" t="s">
        <v>319</v>
      </c>
      <c r="AU946" s="16" t="s">
        <v>82</v>
      </c>
      <c r="AY946" s="16" t="s">
        <v>166</v>
      </c>
      <c r="BE946" s="214">
        <f>IF(N946="základní",J946,0)</f>
        <v>0</v>
      </c>
      <c r="BF946" s="214">
        <f>IF(N946="snížená",J946,0)</f>
        <v>0</v>
      </c>
      <c r="BG946" s="214">
        <f>IF(N946="zákl. přenesená",J946,0)</f>
        <v>0</v>
      </c>
      <c r="BH946" s="214">
        <f>IF(N946="sníž. přenesená",J946,0)</f>
        <v>0</v>
      </c>
      <c r="BI946" s="214">
        <f>IF(N946="nulová",J946,0)</f>
        <v>0</v>
      </c>
      <c r="BJ946" s="16" t="s">
        <v>80</v>
      </c>
      <c r="BK946" s="214">
        <f>ROUND(I946*H946,2)</f>
        <v>0</v>
      </c>
      <c r="BL946" s="16" t="s">
        <v>267</v>
      </c>
      <c r="BM946" s="16" t="s">
        <v>1305</v>
      </c>
    </row>
    <row r="947" s="11" customFormat="1">
      <c r="B947" s="218"/>
      <c r="C947" s="219"/>
      <c r="D947" s="215" t="s">
        <v>177</v>
      </c>
      <c r="E947" s="220" t="s">
        <v>19</v>
      </c>
      <c r="F947" s="221" t="s">
        <v>1306</v>
      </c>
      <c r="G947" s="219"/>
      <c r="H947" s="222">
        <v>0.113</v>
      </c>
      <c r="I947" s="223"/>
      <c r="J947" s="219"/>
      <c r="K947" s="219"/>
      <c r="L947" s="224"/>
      <c r="M947" s="225"/>
      <c r="N947" s="226"/>
      <c r="O947" s="226"/>
      <c r="P947" s="226"/>
      <c r="Q947" s="226"/>
      <c r="R947" s="226"/>
      <c r="S947" s="226"/>
      <c r="T947" s="227"/>
      <c r="AT947" s="228" t="s">
        <v>177</v>
      </c>
      <c r="AU947" s="228" t="s">
        <v>82</v>
      </c>
      <c r="AV947" s="11" t="s">
        <v>82</v>
      </c>
      <c r="AW947" s="11" t="s">
        <v>33</v>
      </c>
      <c r="AX947" s="11" t="s">
        <v>72</v>
      </c>
      <c r="AY947" s="228" t="s">
        <v>166</v>
      </c>
    </row>
    <row r="948" s="12" customFormat="1">
      <c r="B948" s="229"/>
      <c r="C948" s="230"/>
      <c r="D948" s="215" t="s">
        <v>177</v>
      </c>
      <c r="E948" s="231" t="s">
        <v>19</v>
      </c>
      <c r="F948" s="232" t="s">
        <v>179</v>
      </c>
      <c r="G948" s="230"/>
      <c r="H948" s="233">
        <v>0.113</v>
      </c>
      <c r="I948" s="234"/>
      <c r="J948" s="230"/>
      <c r="K948" s="230"/>
      <c r="L948" s="235"/>
      <c r="M948" s="236"/>
      <c r="N948" s="237"/>
      <c r="O948" s="237"/>
      <c r="P948" s="237"/>
      <c r="Q948" s="237"/>
      <c r="R948" s="237"/>
      <c r="S948" s="237"/>
      <c r="T948" s="238"/>
      <c r="AT948" s="239" t="s">
        <v>177</v>
      </c>
      <c r="AU948" s="239" t="s">
        <v>82</v>
      </c>
      <c r="AV948" s="12" t="s">
        <v>173</v>
      </c>
      <c r="AW948" s="12" t="s">
        <v>33</v>
      </c>
      <c r="AX948" s="12" t="s">
        <v>80</v>
      </c>
      <c r="AY948" s="239" t="s">
        <v>166</v>
      </c>
    </row>
    <row r="949" s="1" customFormat="1" ht="22.5" customHeight="1">
      <c r="B949" s="37"/>
      <c r="C949" s="203" t="s">
        <v>1307</v>
      </c>
      <c r="D949" s="203" t="s">
        <v>168</v>
      </c>
      <c r="E949" s="204" t="s">
        <v>1308</v>
      </c>
      <c r="F949" s="205" t="s">
        <v>1309</v>
      </c>
      <c r="G949" s="206" t="s">
        <v>287</v>
      </c>
      <c r="H949" s="207">
        <v>28.295999999999999</v>
      </c>
      <c r="I949" s="208"/>
      <c r="J949" s="209">
        <f>ROUND(I949*H949,2)</f>
        <v>0</v>
      </c>
      <c r="K949" s="205" t="s">
        <v>172</v>
      </c>
      <c r="L949" s="42"/>
      <c r="M949" s="210" t="s">
        <v>19</v>
      </c>
      <c r="N949" s="211" t="s">
        <v>43</v>
      </c>
      <c r="O949" s="78"/>
      <c r="P949" s="212">
        <f>O949*H949</f>
        <v>0</v>
      </c>
      <c r="Q949" s="212">
        <v>0</v>
      </c>
      <c r="R949" s="212">
        <f>Q949*H949</f>
        <v>0</v>
      </c>
      <c r="S949" s="212">
        <v>0</v>
      </c>
      <c r="T949" s="213">
        <f>S949*H949</f>
        <v>0</v>
      </c>
      <c r="AR949" s="16" t="s">
        <v>267</v>
      </c>
      <c r="AT949" s="16" t="s">
        <v>168</v>
      </c>
      <c r="AU949" s="16" t="s">
        <v>82</v>
      </c>
      <c r="AY949" s="16" t="s">
        <v>166</v>
      </c>
      <c r="BE949" s="214">
        <f>IF(N949="základní",J949,0)</f>
        <v>0</v>
      </c>
      <c r="BF949" s="214">
        <f>IF(N949="snížená",J949,0)</f>
        <v>0</v>
      </c>
      <c r="BG949" s="214">
        <f>IF(N949="zákl. přenesená",J949,0)</f>
        <v>0</v>
      </c>
      <c r="BH949" s="214">
        <f>IF(N949="sníž. přenesená",J949,0)</f>
        <v>0</v>
      </c>
      <c r="BI949" s="214">
        <f>IF(N949="nulová",J949,0)</f>
        <v>0</v>
      </c>
      <c r="BJ949" s="16" t="s">
        <v>80</v>
      </c>
      <c r="BK949" s="214">
        <f>ROUND(I949*H949,2)</f>
        <v>0</v>
      </c>
      <c r="BL949" s="16" t="s">
        <v>267</v>
      </c>
      <c r="BM949" s="16" t="s">
        <v>1310</v>
      </c>
    </row>
    <row r="950" s="1" customFormat="1">
      <c r="B950" s="37"/>
      <c r="C950" s="38"/>
      <c r="D950" s="215" t="s">
        <v>175</v>
      </c>
      <c r="E950" s="38"/>
      <c r="F950" s="216" t="s">
        <v>1311</v>
      </c>
      <c r="G950" s="38"/>
      <c r="H950" s="38"/>
      <c r="I950" s="129"/>
      <c r="J950" s="38"/>
      <c r="K950" s="38"/>
      <c r="L950" s="42"/>
      <c r="M950" s="217"/>
      <c r="N950" s="78"/>
      <c r="O950" s="78"/>
      <c r="P950" s="78"/>
      <c r="Q950" s="78"/>
      <c r="R950" s="78"/>
      <c r="S950" s="78"/>
      <c r="T950" s="79"/>
      <c r="AT950" s="16" t="s">
        <v>175</v>
      </c>
      <c r="AU950" s="16" t="s">
        <v>82</v>
      </c>
    </row>
    <row r="951" s="1" customFormat="1" ht="16.5" customHeight="1">
      <c r="B951" s="37"/>
      <c r="C951" s="250" t="s">
        <v>1312</v>
      </c>
      <c r="D951" s="250" t="s">
        <v>319</v>
      </c>
      <c r="E951" s="251" t="s">
        <v>1313</v>
      </c>
      <c r="F951" s="252" t="s">
        <v>1314</v>
      </c>
      <c r="G951" s="253" t="s">
        <v>171</v>
      </c>
      <c r="H951" s="254">
        <v>0.77400000000000002</v>
      </c>
      <c r="I951" s="255"/>
      <c r="J951" s="256">
        <f>ROUND(I951*H951,2)</f>
        <v>0</v>
      </c>
      <c r="K951" s="252" t="s">
        <v>172</v>
      </c>
      <c r="L951" s="257"/>
      <c r="M951" s="258" t="s">
        <v>19</v>
      </c>
      <c r="N951" s="259" t="s">
        <v>43</v>
      </c>
      <c r="O951" s="78"/>
      <c r="P951" s="212">
        <f>O951*H951</f>
        <v>0</v>
      </c>
      <c r="Q951" s="212">
        <v>0.55000000000000004</v>
      </c>
      <c r="R951" s="212">
        <f>Q951*H951</f>
        <v>0.42570000000000002</v>
      </c>
      <c r="S951" s="212">
        <v>0</v>
      </c>
      <c r="T951" s="213">
        <f>S951*H951</f>
        <v>0</v>
      </c>
      <c r="AR951" s="16" t="s">
        <v>376</v>
      </c>
      <c r="AT951" s="16" t="s">
        <v>319</v>
      </c>
      <c r="AU951" s="16" t="s">
        <v>82</v>
      </c>
      <c r="AY951" s="16" t="s">
        <v>166</v>
      </c>
      <c r="BE951" s="214">
        <f>IF(N951="základní",J951,0)</f>
        <v>0</v>
      </c>
      <c r="BF951" s="214">
        <f>IF(N951="snížená",J951,0)</f>
        <v>0</v>
      </c>
      <c r="BG951" s="214">
        <f>IF(N951="zákl. přenesená",J951,0)</f>
        <v>0</v>
      </c>
      <c r="BH951" s="214">
        <f>IF(N951="sníž. přenesená",J951,0)</f>
        <v>0</v>
      </c>
      <c r="BI951" s="214">
        <f>IF(N951="nulová",J951,0)</f>
        <v>0</v>
      </c>
      <c r="BJ951" s="16" t="s">
        <v>80</v>
      </c>
      <c r="BK951" s="214">
        <f>ROUND(I951*H951,2)</f>
        <v>0</v>
      </c>
      <c r="BL951" s="16" t="s">
        <v>267</v>
      </c>
      <c r="BM951" s="16" t="s">
        <v>1315</v>
      </c>
    </row>
    <row r="952" s="11" customFormat="1">
      <c r="B952" s="218"/>
      <c r="C952" s="219"/>
      <c r="D952" s="215" t="s">
        <v>177</v>
      </c>
      <c r="E952" s="220" t="s">
        <v>19</v>
      </c>
      <c r="F952" s="221" t="s">
        <v>1316</v>
      </c>
      <c r="G952" s="219"/>
      <c r="H952" s="222">
        <v>0.77400000000000002</v>
      </c>
      <c r="I952" s="223"/>
      <c r="J952" s="219"/>
      <c r="K952" s="219"/>
      <c r="L952" s="224"/>
      <c r="M952" s="225"/>
      <c r="N952" s="226"/>
      <c r="O952" s="226"/>
      <c r="P952" s="226"/>
      <c r="Q952" s="226"/>
      <c r="R952" s="226"/>
      <c r="S952" s="226"/>
      <c r="T952" s="227"/>
      <c r="AT952" s="228" t="s">
        <v>177</v>
      </c>
      <c r="AU952" s="228" t="s">
        <v>82</v>
      </c>
      <c r="AV952" s="11" t="s">
        <v>82</v>
      </c>
      <c r="AW952" s="11" t="s">
        <v>33</v>
      </c>
      <c r="AX952" s="11" t="s">
        <v>72</v>
      </c>
      <c r="AY952" s="228" t="s">
        <v>166</v>
      </c>
    </row>
    <row r="953" s="12" customFormat="1">
      <c r="B953" s="229"/>
      <c r="C953" s="230"/>
      <c r="D953" s="215" t="s">
        <v>177</v>
      </c>
      <c r="E953" s="231" t="s">
        <v>19</v>
      </c>
      <c r="F953" s="232" t="s">
        <v>179</v>
      </c>
      <c r="G953" s="230"/>
      <c r="H953" s="233">
        <v>0.77400000000000002</v>
      </c>
      <c r="I953" s="234"/>
      <c r="J953" s="230"/>
      <c r="K953" s="230"/>
      <c r="L953" s="235"/>
      <c r="M953" s="236"/>
      <c r="N953" s="237"/>
      <c r="O953" s="237"/>
      <c r="P953" s="237"/>
      <c r="Q953" s="237"/>
      <c r="R953" s="237"/>
      <c r="S953" s="237"/>
      <c r="T953" s="238"/>
      <c r="AT953" s="239" t="s">
        <v>177</v>
      </c>
      <c r="AU953" s="239" t="s">
        <v>82</v>
      </c>
      <c r="AV953" s="12" t="s">
        <v>173</v>
      </c>
      <c r="AW953" s="12" t="s">
        <v>33</v>
      </c>
      <c r="AX953" s="12" t="s">
        <v>80</v>
      </c>
      <c r="AY953" s="239" t="s">
        <v>166</v>
      </c>
    </row>
    <row r="954" s="1" customFormat="1" ht="16.5" customHeight="1">
      <c r="B954" s="37"/>
      <c r="C954" s="203" t="s">
        <v>1317</v>
      </c>
      <c r="D954" s="203" t="s">
        <v>168</v>
      </c>
      <c r="E954" s="204" t="s">
        <v>1318</v>
      </c>
      <c r="F954" s="205" t="s">
        <v>1319</v>
      </c>
      <c r="G954" s="206" t="s">
        <v>171</v>
      </c>
      <c r="H954" s="207">
        <v>0.89000000000000001</v>
      </c>
      <c r="I954" s="208"/>
      <c r="J954" s="209">
        <f>ROUND(I954*H954,2)</f>
        <v>0</v>
      </c>
      <c r="K954" s="205" t="s">
        <v>172</v>
      </c>
      <c r="L954" s="42"/>
      <c r="M954" s="210" t="s">
        <v>19</v>
      </c>
      <c r="N954" s="211" t="s">
        <v>43</v>
      </c>
      <c r="O954" s="78"/>
      <c r="P954" s="212">
        <f>O954*H954</f>
        <v>0</v>
      </c>
      <c r="Q954" s="212">
        <v>0.023369999999999998</v>
      </c>
      <c r="R954" s="212">
        <f>Q954*H954</f>
        <v>0.0207993</v>
      </c>
      <c r="S954" s="212">
        <v>0</v>
      </c>
      <c r="T954" s="213">
        <f>S954*H954</f>
        <v>0</v>
      </c>
      <c r="AR954" s="16" t="s">
        <v>267</v>
      </c>
      <c r="AT954" s="16" t="s">
        <v>168</v>
      </c>
      <c r="AU954" s="16" t="s">
        <v>82</v>
      </c>
      <c r="AY954" s="16" t="s">
        <v>166</v>
      </c>
      <c r="BE954" s="214">
        <f>IF(N954="základní",J954,0)</f>
        <v>0</v>
      </c>
      <c r="BF954" s="214">
        <f>IF(N954="snížená",J954,0)</f>
        <v>0</v>
      </c>
      <c r="BG954" s="214">
        <f>IF(N954="zákl. přenesená",J954,0)</f>
        <v>0</v>
      </c>
      <c r="BH954" s="214">
        <f>IF(N954="sníž. přenesená",J954,0)</f>
        <v>0</v>
      </c>
      <c r="BI954" s="214">
        <f>IF(N954="nulová",J954,0)</f>
        <v>0</v>
      </c>
      <c r="BJ954" s="16" t="s">
        <v>80</v>
      </c>
      <c r="BK954" s="214">
        <f>ROUND(I954*H954,2)</f>
        <v>0</v>
      </c>
      <c r="BL954" s="16" t="s">
        <v>267</v>
      </c>
      <c r="BM954" s="16" t="s">
        <v>1320</v>
      </c>
    </row>
    <row r="955" s="1" customFormat="1">
      <c r="B955" s="37"/>
      <c r="C955" s="38"/>
      <c r="D955" s="215" t="s">
        <v>175</v>
      </c>
      <c r="E955" s="38"/>
      <c r="F955" s="216" t="s">
        <v>1321</v>
      </c>
      <c r="G955" s="38"/>
      <c r="H955" s="38"/>
      <c r="I955" s="129"/>
      <c r="J955" s="38"/>
      <c r="K955" s="38"/>
      <c r="L955" s="42"/>
      <c r="M955" s="217"/>
      <c r="N955" s="78"/>
      <c r="O955" s="78"/>
      <c r="P955" s="78"/>
      <c r="Q955" s="78"/>
      <c r="R955" s="78"/>
      <c r="S955" s="78"/>
      <c r="T955" s="79"/>
      <c r="AT955" s="16" t="s">
        <v>175</v>
      </c>
      <c r="AU955" s="16" t="s">
        <v>82</v>
      </c>
    </row>
    <row r="956" s="11" customFormat="1">
      <c r="B956" s="218"/>
      <c r="C956" s="219"/>
      <c r="D956" s="215" t="s">
        <v>177</v>
      </c>
      <c r="E956" s="220" t="s">
        <v>19</v>
      </c>
      <c r="F956" s="221" t="s">
        <v>1322</v>
      </c>
      <c r="G956" s="219"/>
      <c r="H956" s="222">
        <v>0.89000000000000001</v>
      </c>
      <c r="I956" s="223"/>
      <c r="J956" s="219"/>
      <c r="K956" s="219"/>
      <c r="L956" s="224"/>
      <c r="M956" s="225"/>
      <c r="N956" s="226"/>
      <c r="O956" s="226"/>
      <c r="P956" s="226"/>
      <c r="Q956" s="226"/>
      <c r="R956" s="226"/>
      <c r="S956" s="226"/>
      <c r="T956" s="227"/>
      <c r="AT956" s="228" t="s">
        <v>177</v>
      </c>
      <c r="AU956" s="228" t="s">
        <v>82</v>
      </c>
      <c r="AV956" s="11" t="s">
        <v>82</v>
      </c>
      <c r="AW956" s="11" t="s">
        <v>33</v>
      </c>
      <c r="AX956" s="11" t="s">
        <v>72</v>
      </c>
      <c r="AY956" s="228" t="s">
        <v>166</v>
      </c>
    </row>
    <row r="957" s="12" customFormat="1">
      <c r="B957" s="229"/>
      <c r="C957" s="230"/>
      <c r="D957" s="215" t="s">
        <v>177</v>
      </c>
      <c r="E957" s="231" t="s">
        <v>19</v>
      </c>
      <c r="F957" s="232" t="s">
        <v>179</v>
      </c>
      <c r="G957" s="230"/>
      <c r="H957" s="233">
        <v>0.89000000000000001</v>
      </c>
      <c r="I957" s="234"/>
      <c r="J957" s="230"/>
      <c r="K957" s="230"/>
      <c r="L957" s="235"/>
      <c r="M957" s="236"/>
      <c r="N957" s="237"/>
      <c r="O957" s="237"/>
      <c r="P957" s="237"/>
      <c r="Q957" s="237"/>
      <c r="R957" s="237"/>
      <c r="S957" s="237"/>
      <c r="T957" s="238"/>
      <c r="AT957" s="239" t="s">
        <v>177</v>
      </c>
      <c r="AU957" s="239" t="s">
        <v>82</v>
      </c>
      <c r="AV957" s="12" t="s">
        <v>173</v>
      </c>
      <c r="AW957" s="12" t="s">
        <v>33</v>
      </c>
      <c r="AX957" s="12" t="s">
        <v>80</v>
      </c>
      <c r="AY957" s="239" t="s">
        <v>166</v>
      </c>
    </row>
    <row r="958" s="1" customFormat="1" ht="22.5" customHeight="1">
      <c r="B958" s="37"/>
      <c r="C958" s="203" t="s">
        <v>1323</v>
      </c>
      <c r="D958" s="203" t="s">
        <v>168</v>
      </c>
      <c r="E958" s="204" t="s">
        <v>1324</v>
      </c>
      <c r="F958" s="205" t="s">
        <v>1325</v>
      </c>
      <c r="G958" s="206" t="s">
        <v>221</v>
      </c>
      <c r="H958" s="207">
        <v>0.95999999999999996</v>
      </c>
      <c r="I958" s="208"/>
      <c r="J958" s="209">
        <f>ROUND(I958*H958,2)</f>
        <v>0</v>
      </c>
      <c r="K958" s="205" t="s">
        <v>172</v>
      </c>
      <c r="L958" s="42"/>
      <c r="M958" s="210" t="s">
        <v>19</v>
      </c>
      <c r="N958" s="211" t="s">
        <v>43</v>
      </c>
      <c r="O958" s="78"/>
      <c r="P958" s="212">
        <f>O958*H958</f>
        <v>0</v>
      </c>
      <c r="Q958" s="212">
        <v>0</v>
      </c>
      <c r="R958" s="212">
        <f>Q958*H958</f>
        <v>0</v>
      </c>
      <c r="S958" s="212">
        <v>0</v>
      </c>
      <c r="T958" s="213">
        <f>S958*H958</f>
        <v>0</v>
      </c>
      <c r="AR958" s="16" t="s">
        <v>267</v>
      </c>
      <c r="AT958" s="16" t="s">
        <v>168</v>
      </c>
      <c r="AU958" s="16" t="s">
        <v>82</v>
      </c>
      <c r="AY958" s="16" t="s">
        <v>166</v>
      </c>
      <c r="BE958" s="214">
        <f>IF(N958="základní",J958,0)</f>
        <v>0</v>
      </c>
      <c r="BF958" s="214">
        <f>IF(N958="snížená",J958,0)</f>
        <v>0</v>
      </c>
      <c r="BG958" s="214">
        <f>IF(N958="zákl. přenesená",J958,0)</f>
        <v>0</v>
      </c>
      <c r="BH958" s="214">
        <f>IF(N958="sníž. přenesená",J958,0)</f>
        <v>0</v>
      </c>
      <c r="BI958" s="214">
        <f>IF(N958="nulová",J958,0)</f>
        <v>0</v>
      </c>
      <c r="BJ958" s="16" t="s">
        <v>80</v>
      </c>
      <c r="BK958" s="214">
        <f>ROUND(I958*H958,2)</f>
        <v>0</v>
      </c>
      <c r="BL958" s="16" t="s">
        <v>267</v>
      </c>
      <c r="BM958" s="16" t="s">
        <v>1326</v>
      </c>
    </row>
    <row r="959" s="1" customFormat="1">
      <c r="B959" s="37"/>
      <c r="C959" s="38"/>
      <c r="D959" s="215" t="s">
        <v>175</v>
      </c>
      <c r="E959" s="38"/>
      <c r="F959" s="216" t="s">
        <v>1118</v>
      </c>
      <c r="G959" s="38"/>
      <c r="H959" s="38"/>
      <c r="I959" s="129"/>
      <c r="J959" s="38"/>
      <c r="K959" s="38"/>
      <c r="L959" s="42"/>
      <c r="M959" s="217"/>
      <c r="N959" s="78"/>
      <c r="O959" s="78"/>
      <c r="P959" s="78"/>
      <c r="Q959" s="78"/>
      <c r="R959" s="78"/>
      <c r="S959" s="78"/>
      <c r="T959" s="79"/>
      <c r="AT959" s="16" t="s">
        <v>175</v>
      </c>
      <c r="AU959" s="16" t="s">
        <v>82</v>
      </c>
    </row>
    <row r="960" s="1" customFormat="1" ht="22.5" customHeight="1">
      <c r="B960" s="37"/>
      <c r="C960" s="203" t="s">
        <v>1327</v>
      </c>
      <c r="D960" s="203" t="s">
        <v>168</v>
      </c>
      <c r="E960" s="204" t="s">
        <v>1328</v>
      </c>
      <c r="F960" s="205" t="s">
        <v>1329</v>
      </c>
      <c r="G960" s="206" t="s">
        <v>221</v>
      </c>
      <c r="H960" s="207">
        <v>0.95999999999999996</v>
      </c>
      <c r="I960" s="208"/>
      <c r="J960" s="209">
        <f>ROUND(I960*H960,2)</f>
        <v>0</v>
      </c>
      <c r="K960" s="205" t="s">
        <v>172</v>
      </c>
      <c r="L960" s="42"/>
      <c r="M960" s="210" t="s">
        <v>19</v>
      </c>
      <c r="N960" s="211" t="s">
        <v>43</v>
      </c>
      <c r="O960" s="78"/>
      <c r="P960" s="212">
        <f>O960*H960</f>
        <v>0</v>
      </c>
      <c r="Q960" s="212">
        <v>0</v>
      </c>
      <c r="R960" s="212">
        <f>Q960*H960</f>
        <v>0</v>
      </c>
      <c r="S960" s="212">
        <v>0</v>
      </c>
      <c r="T960" s="213">
        <f>S960*H960</f>
        <v>0</v>
      </c>
      <c r="AR960" s="16" t="s">
        <v>267</v>
      </c>
      <c r="AT960" s="16" t="s">
        <v>168</v>
      </c>
      <c r="AU960" s="16" t="s">
        <v>82</v>
      </c>
      <c r="AY960" s="16" t="s">
        <v>166</v>
      </c>
      <c r="BE960" s="214">
        <f>IF(N960="základní",J960,0)</f>
        <v>0</v>
      </c>
      <c r="BF960" s="214">
        <f>IF(N960="snížená",J960,0)</f>
        <v>0</v>
      </c>
      <c r="BG960" s="214">
        <f>IF(N960="zákl. přenesená",J960,0)</f>
        <v>0</v>
      </c>
      <c r="BH960" s="214">
        <f>IF(N960="sníž. přenesená",J960,0)</f>
        <v>0</v>
      </c>
      <c r="BI960" s="214">
        <f>IF(N960="nulová",J960,0)</f>
        <v>0</v>
      </c>
      <c r="BJ960" s="16" t="s">
        <v>80</v>
      </c>
      <c r="BK960" s="214">
        <f>ROUND(I960*H960,2)</f>
        <v>0</v>
      </c>
      <c r="BL960" s="16" t="s">
        <v>267</v>
      </c>
      <c r="BM960" s="16" t="s">
        <v>1330</v>
      </c>
    </row>
    <row r="961" s="1" customFormat="1">
      <c r="B961" s="37"/>
      <c r="C961" s="38"/>
      <c r="D961" s="215" t="s">
        <v>175</v>
      </c>
      <c r="E961" s="38"/>
      <c r="F961" s="216" t="s">
        <v>1118</v>
      </c>
      <c r="G961" s="38"/>
      <c r="H961" s="38"/>
      <c r="I961" s="129"/>
      <c r="J961" s="38"/>
      <c r="K961" s="38"/>
      <c r="L961" s="42"/>
      <c r="M961" s="217"/>
      <c r="N961" s="78"/>
      <c r="O961" s="78"/>
      <c r="P961" s="78"/>
      <c r="Q961" s="78"/>
      <c r="R961" s="78"/>
      <c r="S961" s="78"/>
      <c r="T961" s="79"/>
      <c r="AT961" s="16" t="s">
        <v>175</v>
      </c>
      <c r="AU961" s="16" t="s">
        <v>82</v>
      </c>
    </row>
    <row r="962" s="10" customFormat="1" ht="22.8" customHeight="1">
      <c r="B962" s="187"/>
      <c r="C962" s="188"/>
      <c r="D962" s="189" t="s">
        <v>71</v>
      </c>
      <c r="E962" s="201" t="s">
        <v>1331</v>
      </c>
      <c r="F962" s="201" t="s">
        <v>1332</v>
      </c>
      <c r="G962" s="188"/>
      <c r="H962" s="188"/>
      <c r="I962" s="191"/>
      <c r="J962" s="202">
        <f>BK962</f>
        <v>0</v>
      </c>
      <c r="K962" s="188"/>
      <c r="L962" s="193"/>
      <c r="M962" s="194"/>
      <c r="N962" s="195"/>
      <c r="O962" s="195"/>
      <c r="P962" s="196">
        <f>SUM(P963:P1003)</f>
        <v>0</v>
      </c>
      <c r="Q962" s="195"/>
      <c r="R962" s="196">
        <f>SUM(R963:R1003)</f>
        <v>5.0814350399999997</v>
      </c>
      <c r="S962" s="195"/>
      <c r="T962" s="197">
        <f>SUM(T963:T1003)</f>
        <v>0</v>
      </c>
      <c r="AR962" s="198" t="s">
        <v>82</v>
      </c>
      <c r="AT962" s="199" t="s">
        <v>71</v>
      </c>
      <c r="AU962" s="199" t="s">
        <v>80</v>
      </c>
      <c r="AY962" s="198" t="s">
        <v>166</v>
      </c>
      <c r="BK962" s="200">
        <f>SUM(BK963:BK1003)</f>
        <v>0</v>
      </c>
    </row>
    <row r="963" s="1" customFormat="1" ht="22.5" customHeight="1">
      <c r="B963" s="37"/>
      <c r="C963" s="203" t="s">
        <v>1333</v>
      </c>
      <c r="D963" s="203" t="s">
        <v>168</v>
      </c>
      <c r="E963" s="204" t="s">
        <v>1334</v>
      </c>
      <c r="F963" s="205" t="s">
        <v>1335</v>
      </c>
      <c r="G963" s="206" t="s">
        <v>287</v>
      </c>
      <c r="H963" s="207">
        <v>19.010000000000002</v>
      </c>
      <c r="I963" s="208"/>
      <c r="J963" s="209">
        <f>ROUND(I963*H963,2)</f>
        <v>0</v>
      </c>
      <c r="K963" s="205" t="s">
        <v>172</v>
      </c>
      <c r="L963" s="42"/>
      <c r="M963" s="210" t="s">
        <v>19</v>
      </c>
      <c r="N963" s="211" t="s">
        <v>43</v>
      </c>
      <c r="O963" s="78"/>
      <c r="P963" s="212">
        <f>O963*H963</f>
        <v>0</v>
      </c>
      <c r="Q963" s="212">
        <v>0.01223</v>
      </c>
      <c r="R963" s="212">
        <f>Q963*H963</f>
        <v>0.23249230000000001</v>
      </c>
      <c r="S963" s="212">
        <v>0</v>
      </c>
      <c r="T963" s="213">
        <f>S963*H963</f>
        <v>0</v>
      </c>
      <c r="AR963" s="16" t="s">
        <v>267</v>
      </c>
      <c r="AT963" s="16" t="s">
        <v>168</v>
      </c>
      <c r="AU963" s="16" t="s">
        <v>82</v>
      </c>
      <c r="AY963" s="16" t="s">
        <v>166</v>
      </c>
      <c r="BE963" s="214">
        <f>IF(N963="základní",J963,0)</f>
        <v>0</v>
      </c>
      <c r="BF963" s="214">
        <f>IF(N963="snížená",J963,0)</f>
        <v>0</v>
      </c>
      <c r="BG963" s="214">
        <f>IF(N963="zákl. přenesená",J963,0)</f>
        <v>0</v>
      </c>
      <c r="BH963" s="214">
        <f>IF(N963="sníž. přenesená",J963,0)</f>
        <v>0</v>
      </c>
      <c r="BI963" s="214">
        <f>IF(N963="nulová",J963,0)</f>
        <v>0</v>
      </c>
      <c r="BJ963" s="16" t="s">
        <v>80</v>
      </c>
      <c r="BK963" s="214">
        <f>ROUND(I963*H963,2)</f>
        <v>0</v>
      </c>
      <c r="BL963" s="16" t="s">
        <v>267</v>
      </c>
      <c r="BM963" s="16" t="s">
        <v>1336</v>
      </c>
    </row>
    <row r="964" s="1" customFormat="1">
      <c r="B964" s="37"/>
      <c r="C964" s="38"/>
      <c r="D964" s="215" t="s">
        <v>175</v>
      </c>
      <c r="E964" s="38"/>
      <c r="F964" s="216" t="s">
        <v>1337</v>
      </c>
      <c r="G964" s="38"/>
      <c r="H964" s="38"/>
      <c r="I964" s="129"/>
      <c r="J964" s="38"/>
      <c r="K964" s="38"/>
      <c r="L964" s="42"/>
      <c r="M964" s="217"/>
      <c r="N964" s="78"/>
      <c r="O964" s="78"/>
      <c r="P964" s="78"/>
      <c r="Q964" s="78"/>
      <c r="R964" s="78"/>
      <c r="S964" s="78"/>
      <c r="T964" s="79"/>
      <c r="AT964" s="16" t="s">
        <v>175</v>
      </c>
      <c r="AU964" s="16" t="s">
        <v>82</v>
      </c>
    </row>
    <row r="965" s="11" customFormat="1">
      <c r="B965" s="218"/>
      <c r="C965" s="219"/>
      <c r="D965" s="215" t="s">
        <v>177</v>
      </c>
      <c r="E965" s="220" t="s">
        <v>19</v>
      </c>
      <c r="F965" s="221" t="s">
        <v>1147</v>
      </c>
      <c r="G965" s="219"/>
      <c r="H965" s="222">
        <v>19.010000000000002</v>
      </c>
      <c r="I965" s="223"/>
      <c r="J965" s="219"/>
      <c r="K965" s="219"/>
      <c r="L965" s="224"/>
      <c r="M965" s="225"/>
      <c r="N965" s="226"/>
      <c r="O965" s="226"/>
      <c r="P965" s="226"/>
      <c r="Q965" s="226"/>
      <c r="R965" s="226"/>
      <c r="S965" s="226"/>
      <c r="T965" s="227"/>
      <c r="AT965" s="228" t="s">
        <v>177</v>
      </c>
      <c r="AU965" s="228" t="s">
        <v>82</v>
      </c>
      <c r="AV965" s="11" t="s">
        <v>82</v>
      </c>
      <c r="AW965" s="11" t="s">
        <v>33</v>
      </c>
      <c r="AX965" s="11" t="s">
        <v>72</v>
      </c>
      <c r="AY965" s="228" t="s">
        <v>166</v>
      </c>
    </row>
    <row r="966" s="13" customFormat="1">
      <c r="B966" s="240"/>
      <c r="C966" s="241"/>
      <c r="D966" s="215" t="s">
        <v>177</v>
      </c>
      <c r="E966" s="242" t="s">
        <v>19</v>
      </c>
      <c r="F966" s="243" t="s">
        <v>1338</v>
      </c>
      <c r="G966" s="241"/>
      <c r="H966" s="242" t="s">
        <v>19</v>
      </c>
      <c r="I966" s="244"/>
      <c r="J966" s="241"/>
      <c r="K966" s="241"/>
      <c r="L966" s="245"/>
      <c r="M966" s="246"/>
      <c r="N966" s="247"/>
      <c r="O966" s="247"/>
      <c r="P966" s="247"/>
      <c r="Q966" s="247"/>
      <c r="R966" s="247"/>
      <c r="S966" s="247"/>
      <c r="T966" s="248"/>
      <c r="AT966" s="249" t="s">
        <v>177</v>
      </c>
      <c r="AU966" s="249" t="s">
        <v>82</v>
      </c>
      <c r="AV966" s="13" t="s">
        <v>80</v>
      </c>
      <c r="AW966" s="13" t="s">
        <v>33</v>
      </c>
      <c r="AX966" s="13" t="s">
        <v>72</v>
      </c>
      <c r="AY966" s="249" t="s">
        <v>166</v>
      </c>
    </row>
    <row r="967" s="12" customFormat="1">
      <c r="B967" s="229"/>
      <c r="C967" s="230"/>
      <c r="D967" s="215" t="s">
        <v>177</v>
      </c>
      <c r="E967" s="231" t="s">
        <v>19</v>
      </c>
      <c r="F967" s="232" t="s">
        <v>179</v>
      </c>
      <c r="G967" s="230"/>
      <c r="H967" s="233">
        <v>19.010000000000002</v>
      </c>
      <c r="I967" s="234"/>
      <c r="J967" s="230"/>
      <c r="K967" s="230"/>
      <c r="L967" s="235"/>
      <c r="M967" s="236"/>
      <c r="N967" s="237"/>
      <c r="O967" s="237"/>
      <c r="P967" s="237"/>
      <c r="Q967" s="237"/>
      <c r="R967" s="237"/>
      <c r="S967" s="237"/>
      <c r="T967" s="238"/>
      <c r="AT967" s="239" t="s">
        <v>177</v>
      </c>
      <c r="AU967" s="239" t="s">
        <v>82</v>
      </c>
      <c r="AV967" s="12" t="s">
        <v>173</v>
      </c>
      <c r="AW967" s="12" t="s">
        <v>33</v>
      </c>
      <c r="AX967" s="12" t="s">
        <v>80</v>
      </c>
      <c r="AY967" s="239" t="s">
        <v>166</v>
      </c>
    </row>
    <row r="968" s="1" customFormat="1" ht="22.5" customHeight="1">
      <c r="B968" s="37"/>
      <c r="C968" s="203" t="s">
        <v>1339</v>
      </c>
      <c r="D968" s="203" t="s">
        <v>168</v>
      </c>
      <c r="E968" s="204" t="s">
        <v>1334</v>
      </c>
      <c r="F968" s="205" t="s">
        <v>1335</v>
      </c>
      <c r="G968" s="206" t="s">
        <v>287</v>
      </c>
      <c r="H968" s="207">
        <v>277.33999999999997</v>
      </c>
      <c r="I968" s="208"/>
      <c r="J968" s="209">
        <f>ROUND(I968*H968,2)</f>
        <v>0</v>
      </c>
      <c r="K968" s="205" t="s">
        <v>172</v>
      </c>
      <c r="L968" s="42"/>
      <c r="M968" s="210" t="s">
        <v>19</v>
      </c>
      <c r="N968" s="211" t="s">
        <v>43</v>
      </c>
      <c r="O968" s="78"/>
      <c r="P968" s="212">
        <f>O968*H968</f>
        <v>0</v>
      </c>
      <c r="Q968" s="212">
        <v>0.01223</v>
      </c>
      <c r="R968" s="212">
        <f>Q968*H968</f>
        <v>3.3918681999999998</v>
      </c>
      <c r="S968" s="212">
        <v>0</v>
      </c>
      <c r="T968" s="213">
        <f>S968*H968</f>
        <v>0</v>
      </c>
      <c r="AR968" s="16" t="s">
        <v>267</v>
      </c>
      <c r="AT968" s="16" t="s">
        <v>168</v>
      </c>
      <c r="AU968" s="16" t="s">
        <v>82</v>
      </c>
      <c r="AY968" s="16" t="s">
        <v>166</v>
      </c>
      <c r="BE968" s="214">
        <f>IF(N968="základní",J968,0)</f>
        <v>0</v>
      </c>
      <c r="BF968" s="214">
        <f>IF(N968="snížená",J968,0)</f>
        <v>0</v>
      </c>
      <c r="BG968" s="214">
        <f>IF(N968="zákl. přenesená",J968,0)</f>
        <v>0</v>
      </c>
      <c r="BH968" s="214">
        <f>IF(N968="sníž. přenesená",J968,0)</f>
        <v>0</v>
      </c>
      <c r="BI968" s="214">
        <f>IF(N968="nulová",J968,0)</f>
        <v>0</v>
      </c>
      <c r="BJ968" s="16" t="s">
        <v>80</v>
      </c>
      <c r="BK968" s="214">
        <f>ROUND(I968*H968,2)</f>
        <v>0</v>
      </c>
      <c r="BL968" s="16" t="s">
        <v>267</v>
      </c>
      <c r="BM968" s="16" t="s">
        <v>1340</v>
      </c>
    </row>
    <row r="969" s="1" customFormat="1">
      <c r="B969" s="37"/>
      <c r="C969" s="38"/>
      <c r="D969" s="215" t="s">
        <v>175</v>
      </c>
      <c r="E969" s="38"/>
      <c r="F969" s="216" t="s">
        <v>1337</v>
      </c>
      <c r="G969" s="38"/>
      <c r="H969" s="38"/>
      <c r="I969" s="129"/>
      <c r="J969" s="38"/>
      <c r="K969" s="38"/>
      <c r="L969" s="42"/>
      <c r="M969" s="217"/>
      <c r="N969" s="78"/>
      <c r="O969" s="78"/>
      <c r="P969" s="78"/>
      <c r="Q969" s="78"/>
      <c r="R969" s="78"/>
      <c r="S969" s="78"/>
      <c r="T969" s="79"/>
      <c r="AT969" s="16" t="s">
        <v>175</v>
      </c>
      <c r="AU969" s="16" t="s">
        <v>82</v>
      </c>
    </row>
    <row r="970" s="11" customFormat="1">
      <c r="B970" s="218"/>
      <c r="C970" s="219"/>
      <c r="D970" s="215" t="s">
        <v>177</v>
      </c>
      <c r="E970" s="220" t="s">
        <v>19</v>
      </c>
      <c r="F970" s="221" t="s">
        <v>1341</v>
      </c>
      <c r="G970" s="219"/>
      <c r="H970" s="222">
        <v>134.38999999999999</v>
      </c>
      <c r="I970" s="223"/>
      <c r="J970" s="219"/>
      <c r="K970" s="219"/>
      <c r="L970" s="224"/>
      <c r="M970" s="225"/>
      <c r="N970" s="226"/>
      <c r="O970" s="226"/>
      <c r="P970" s="226"/>
      <c r="Q970" s="226"/>
      <c r="R970" s="226"/>
      <c r="S970" s="226"/>
      <c r="T970" s="227"/>
      <c r="AT970" s="228" t="s">
        <v>177</v>
      </c>
      <c r="AU970" s="228" t="s">
        <v>82</v>
      </c>
      <c r="AV970" s="11" t="s">
        <v>82</v>
      </c>
      <c r="AW970" s="11" t="s">
        <v>33</v>
      </c>
      <c r="AX970" s="11" t="s">
        <v>72</v>
      </c>
      <c r="AY970" s="228" t="s">
        <v>166</v>
      </c>
    </row>
    <row r="971" s="11" customFormat="1">
      <c r="B971" s="218"/>
      <c r="C971" s="219"/>
      <c r="D971" s="215" t="s">
        <v>177</v>
      </c>
      <c r="E971" s="220" t="s">
        <v>19</v>
      </c>
      <c r="F971" s="221" t="s">
        <v>1342</v>
      </c>
      <c r="G971" s="219"/>
      <c r="H971" s="222">
        <v>62.979999999999997</v>
      </c>
      <c r="I971" s="223"/>
      <c r="J971" s="219"/>
      <c r="K971" s="219"/>
      <c r="L971" s="224"/>
      <c r="M971" s="225"/>
      <c r="N971" s="226"/>
      <c r="O971" s="226"/>
      <c r="P971" s="226"/>
      <c r="Q971" s="226"/>
      <c r="R971" s="226"/>
      <c r="S971" s="226"/>
      <c r="T971" s="227"/>
      <c r="AT971" s="228" t="s">
        <v>177</v>
      </c>
      <c r="AU971" s="228" t="s">
        <v>82</v>
      </c>
      <c r="AV971" s="11" t="s">
        <v>82</v>
      </c>
      <c r="AW971" s="11" t="s">
        <v>33</v>
      </c>
      <c r="AX971" s="11" t="s">
        <v>72</v>
      </c>
      <c r="AY971" s="228" t="s">
        <v>166</v>
      </c>
    </row>
    <row r="972" s="11" customFormat="1">
      <c r="B972" s="218"/>
      <c r="C972" s="219"/>
      <c r="D972" s="215" t="s">
        <v>177</v>
      </c>
      <c r="E972" s="220" t="s">
        <v>19</v>
      </c>
      <c r="F972" s="221" t="s">
        <v>1343</v>
      </c>
      <c r="G972" s="219"/>
      <c r="H972" s="222">
        <v>79.969999999999999</v>
      </c>
      <c r="I972" s="223"/>
      <c r="J972" s="219"/>
      <c r="K972" s="219"/>
      <c r="L972" s="224"/>
      <c r="M972" s="225"/>
      <c r="N972" s="226"/>
      <c r="O972" s="226"/>
      <c r="P972" s="226"/>
      <c r="Q972" s="226"/>
      <c r="R972" s="226"/>
      <c r="S972" s="226"/>
      <c r="T972" s="227"/>
      <c r="AT972" s="228" t="s">
        <v>177</v>
      </c>
      <c r="AU972" s="228" t="s">
        <v>82</v>
      </c>
      <c r="AV972" s="11" t="s">
        <v>82</v>
      </c>
      <c r="AW972" s="11" t="s">
        <v>33</v>
      </c>
      <c r="AX972" s="11" t="s">
        <v>72</v>
      </c>
      <c r="AY972" s="228" t="s">
        <v>166</v>
      </c>
    </row>
    <row r="973" s="12" customFormat="1">
      <c r="B973" s="229"/>
      <c r="C973" s="230"/>
      <c r="D973" s="215" t="s">
        <v>177</v>
      </c>
      <c r="E973" s="231" t="s">
        <v>19</v>
      </c>
      <c r="F973" s="232" t="s">
        <v>179</v>
      </c>
      <c r="G973" s="230"/>
      <c r="H973" s="233">
        <v>277.33999999999997</v>
      </c>
      <c r="I973" s="234"/>
      <c r="J973" s="230"/>
      <c r="K973" s="230"/>
      <c r="L973" s="235"/>
      <c r="M973" s="236"/>
      <c r="N973" s="237"/>
      <c r="O973" s="237"/>
      <c r="P973" s="237"/>
      <c r="Q973" s="237"/>
      <c r="R973" s="237"/>
      <c r="S973" s="237"/>
      <c r="T973" s="238"/>
      <c r="AT973" s="239" t="s">
        <v>177</v>
      </c>
      <c r="AU973" s="239" t="s">
        <v>82</v>
      </c>
      <c r="AV973" s="12" t="s">
        <v>173</v>
      </c>
      <c r="AW973" s="12" t="s">
        <v>33</v>
      </c>
      <c r="AX973" s="12" t="s">
        <v>80</v>
      </c>
      <c r="AY973" s="239" t="s">
        <v>166</v>
      </c>
    </row>
    <row r="974" s="1" customFormat="1" ht="22.5" customHeight="1">
      <c r="B974" s="37"/>
      <c r="C974" s="203" t="s">
        <v>1344</v>
      </c>
      <c r="D974" s="203" t="s">
        <v>168</v>
      </c>
      <c r="E974" s="204" t="s">
        <v>1345</v>
      </c>
      <c r="F974" s="205" t="s">
        <v>1346</v>
      </c>
      <c r="G974" s="206" t="s">
        <v>287</v>
      </c>
      <c r="H974" s="207">
        <v>43</v>
      </c>
      <c r="I974" s="208"/>
      <c r="J974" s="209">
        <f>ROUND(I974*H974,2)</f>
        <v>0</v>
      </c>
      <c r="K974" s="205" t="s">
        <v>172</v>
      </c>
      <c r="L974" s="42"/>
      <c r="M974" s="210" t="s">
        <v>19</v>
      </c>
      <c r="N974" s="211" t="s">
        <v>43</v>
      </c>
      <c r="O974" s="78"/>
      <c r="P974" s="212">
        <f>O974*H974</f>
        <v>0</v>
      </c>
      <c r="Q974" s="212">
        <v>0.012540000000000001</v>
      </c>
      <c r="R974" s="212">
        <f>Q974*H974</f>
        <v>0.53922000000000003</v>
      </c>
      <c r="S974" s="212">
        <v>0</v>
      </c>
      <c r="T974" s="213">
        <f>S974*H974</f>
        <v>0</v>
      </c>
      <c r="AR974" s="16" t="s">
        <v>267</v>
      </c>
      <c r="AT974" s="16" t="s">
        <v>168</v>
      </c>
      <c r="AU974" s="16" t="s">
        <v>82</v>
      </c>
      <c r="AY974" s="16" t="s">
        <v>166</v>
      </c>
      <c r="BE974" s="214">
        <f>IF(N974="základní",J974,0)</f>
        <v>0</v>
      </c>
      <c r="BF974" s="214">
        <f>IF(N974="snížená",J974,0)</f>
        <v>0</v>
      </c>
      <c r="BG974" s="214">
        <f>IF(N974="zákl. přenesená",J974,0)</f>
        <v>0</v>
      </c>
      <c r="BH974" s="214">
        <f>IF(N974="sníž. přenesená",J974,0)</f>
        <v>0</v>
      </c>
      <c r="BI974" s="214">
        <f>IF(N974="nulová",J974,0)</f>
        <v>0</v>
      </c>
      <c r="BJ974" s="16" t="s">
        <v>80</v>
      </c>
      <c r="BK974" s="214">
        <f>ROUND(I974*H974,2)</f>
        <v>0</v>
      </c>
      <c r="BL974" s="16" t="s">
        <v>267</v>
      </c>
      <c r="BM974" s="16" t="s">
        <v>1347</v>
      </c>
    </row>
    <row r="975" s="1" customFormat="1">
      <c r="B975" s="37"/>
      <c r="C975" s="38"/>
      <c r="D975" s="215" t="s">
        <v>175</v>
      </c>
      <c r="E975" s="38"/>
      <c r="F975" s="216" t="s">
        <v>1337</v>
      </c>
      <c r="G975" s="38"/>
      <c r="H975" s="38"/>
      <c r="I975" s="129"/>
      <c r="J975" s="38"/>
      <c r="K975" s="38"/>
      <c r="L975" s="42"/>
      <c r="M975" s="217"/>
      <c r="N975" s="78"/>
      <c r="O975" s="78"/>
      <c r="P975" s="78"/>
      <c r="Q975" s="78"/>
      <c r="R975" s="78"/>
      <c r="S975" s="78"/>
      <c r="T975" s="79"/>
      <c r="AT975" s="16" t="s">
        <v>175</v>
      </c>
      <c r="AU975" s="16" t="s">
        <v>82</v>
      </c>
    </row>
    <row r="976" s="11" customFormat="1">
      <c r="B976" s="218"/>
      <c r="C976" s="219"/>
      <c r="D976" s="215" t="s">
        <v>177</v>
      </c>
      <c r="E976" s="220" t="s">
        <v>19</v>
      </c>
      <c r="F976" s="221" t="s">
        <v>1348</v>
      </c>
      <c r="G976" s="219"/>
      <c r="H976" s="222">
        <v>30.809999999999999</v>
      </c>
      <c r="I976" s="223"/>
      <c r="J976" s="219"/>
      <c r="K976" s="219"/>
      <c r="L976" s="224"/>
      <c r="M976" s="225"/>
      <c r="N976" s="226"/>
      <c r="O976" s="226"/>
      <c r="P976" s="226"/>
      <c r="Q976" s="226"/>
      <c r="R976" s="226"/>
      <c r="S976" s="226"/>
      <c r="T976" s="227"/>
      <c r="AT976" s="228" t="s">
        <v>177</v>
      </c>
      <c r="AU976" s="228" t="s">
        <v>82</v>
      </c>
      <c r="AV976" s="11" t="s">
        <v>82</v>
      </c>
      <c r="AW976" s="11" t="s">
        <v>33</v>
      </c>
      <c r="AX976" s="11" t="s">
        <v>72</v>
      </c>
      <c r="AY976" s="228" t="s">
        <v>166</v>
      </c>
    </row>
    <row r="977" s="13" customFormat="1">
      <c r="B977" s="240"/>
      <c r="C977" s="241"/>
      <c r="D977" s="215" t="s">
        <v>177</v>
      </c>
      <c r="E977" s="242" t="s">
        <v>19</v>
      </c>
      <c r="F977" s="243" t="s">
        <v>1349</v>
      </c>
      <c r="G977" s="241"/>
      <c r="H977" s="242" t="s">
        <v>19</v>
      </c>
      <c r="I977" s="244"/>
      <c r="J977" s="241"/>
      <c r="K977" s="241"/>
      <c r="L977" s="245"/>
      <c r="M977" s="246"/>
      <c r="N977" s="247"/>
      <c r="O977" s="247"/>
      <c r="P977" s="247"/>
      <c r="Q977" s="247"/>
      <c r="R977" s="247"/>
      <c r="S977" s="247"/>
      <c r="T977" s="248"/>
      <c r="AT977" s="249" t="s">
        <v>177</v>
      </c>
      <c r="AU977" s="249" t="s">
        <v>82</v>
      </c>
      <c r="AV977" s="13" t="s">
        <v>80</v>
      </c>
      <c r="AW977" s="13" t="s">
        <v>33</v>
      </c>
      <c r="AX977" s="13" t="s">
        <v>72</v>
      </c>
      <c r="AY977" s="249" t="s">
        <v>166</v>
      </c>
    </row>
    <row r="978" s="11" customFormat="1">
      <c r="B978" s="218"/>
      <c r="C978" s="219"/>
      <c r="D978" s="215" t="s">
        <v>177</v>
      </c>
      <c r="E978" s="220" t="s">
        <v>19</v>
      </c>
      <c r="F978" s="221" t="s">
        <v>1350</v>
      </c>
      <c r="G978" s="219"/>
      <c r="H978" s="222">
        <v>12.19</v>
      </c>
      <c r="I978" s="223"/>
      <c r="J978" s="219"/>
      <c r="K978" s="219"/>
      <c r="L978" s="224"/>
      <c r="M978" s="225"/>
      <c r="N978" s="226"/>
      <c r="O978" s="226"/>
      <c r="P978" s="226"/>
      <c r="Q978" s="226"/>
      <c r="R978" s="226"/>
      <c r="S978" s="226"/>
      <c r="T978" s="227"/>
      <c r="AT978" s="228" t="s">
        <v>177</v>
      </c>
      <c r="AU978" s="228" t="s">
        <v>82</v>
      </c>
      <c r="AV978" s="11" t="s">
        <v>82</v>
      </c>
      <c r="AW978" s="11" t="s">
        <v>33</v>
      </c>
      <c r="AX978" s="11" t="s">
        <v>72</v>
      </c>
      <c r="AY978" s="228" t="s">
        <v>166</v>
      </c>
    </row>
    <row r="979" s="13" customFormat="1">
      <c r="B979" s="240"/>
      <c r="C979" s="241"/>
      <c r="D979" s="215" t="s">
        <v>177</v>
      </c>
      <c r="E979" s="242" t="s">
        <v>19</v>
      </c>
      <c r="F979" s="243" t="s">
        <v>1351</v>
      </c>
      <c r="G979" s="241"/>
      <c r="H979" s="242" t="s">
        <v>19</v>
      </c>
      <c r="I979" s="244"/>
      <c r="J979" s="241"/>
      <c r="K979" s="241"/>
      <c r="L979" s="245"/>
      <c r="M979" s="246"/>
      <c r="N979" s="247"/>
      <c r="O979" s="247"/>
      <c r="P979" s="247"/>
      <c r="Q979" s="247"/>
      <c r="R979" s="247"/>
      <c r="S979" s="247"/>
      <c r="T979" s="248"/>
      <c r="AT979" s="249" t="s">
        <v>177</v>
      </c>
      <c r="AU979" s="249" t="s">
        <v>82</v>
      </c>
      <c r="AV979" s="13" t="s">
        <v>80</v>
      </c>
      <c r="AW979" s="13" t="s">
        <v>33</v>
      </c>
      <c r="AX979" s="13" t="s">
        <v>72</v>
      </c>
      <c r="AY979" s="249" t="s">
        <v>166</v>
      </c>
    </row>
    <row r="980" s="12" customFormat="1">
      <c r="B980" s="229"/>
      <c r="C980" s="230"/>
      <c r="D980" s="215" t="s">
        <v>177</v>
      </c>
      <c r="E980" s="231" t="s">
        <v>19</v>
      </c>
      <c r="F980" s="232" t="s">
        <v>179</v>
      </c>
      <c r="G980" s="230"/>
      <c r="H980" s="233">
        <v>43</v>
      </c>
      <c r="I980" s="234"/>
      <c r="J980" s="230"/>
      <c r="K980" s="230"/>
      <c r="L980" s="235"/>
      <c r="M980" s="236"/>
      <c r="N980" s="237"/>
      <c r="O980" s="237"/>
      <c r="P980" s="237"/>
      <c r="Q980" s="237"/>
      <c r="R980" s="237"/>
      <c r="S980" s="237"/>
      <c r="T980" s="238"/>
      <c r="AT980" s="239" t="s">
        <v>177</v>
      </c>
      <c r="AU980" s="239" t="s">
        <v>82</v>
      </c>
      <c r="AV980" s="12" t="s">
        <v>173</v>
      </c>
      <c r="AW980" s="12" t="s">
        <v>33</v>
      </c>
      <c r="AX980" s="12" t="s">
        <v>80</v>
      </c>
      <c r="AY980" s="239" t="s">
        <v>166</v>
      </c>
    </row>
    <row r="981" s="1" customFormat="1" ht="22.5" customHeight="1">
      <c r="B981" s="37"/>
      <c r="C981" s="203" t="s">
        <v>1352</v>
      </c>
      <c r="D981" s="203" t="s">
        <v>168</v>
      </c>
      <c r="E981" s="204" t="s">
        <v>1353</v>
      </c>
      <c r="F981" s="205" t="s">
        <v>1354</v>
      </c>
      <c r="G981" s="206" t="s">
        <v>287</v>
      </c>
      <c r="H981" s="207">
        <v>339.35000000000002</v>
      </c>
      <c r="I981" s="208"/>
      <c r="J981" s="209">
        <f>ROUND(I981*H981,2)</f>
        <v>0</v>
      </c>
      <c r="K981" s="205" t="s">
        <v>172</v>
      </c>
      <c r="L981" s="42"/>
      <c r="M981" s="210" t="s">
        <v>19</v>
      </c>
      <c r="N981" s="211" t="s">
        <v>43</v>
      </c>
      <c r="O981" s="78"/>
      <c r="P981" s="212">
        <f>O981*H981</f>
        <v>0</v>
      </c>
      <c r="Q981" s="212">
        <v>0.00010000000000000001</v>
      </c>
      <c r="R981" s="212">
        <f>Q981*H981</f>
        <v>0.033935000000000007</v>
      </c>
      <c r="S981" s="212">
        <v>0</v>
      </c>
      <c r="T981" s="213">
        <f>S981*H981</f>
        <v>0</v>
      </c>
      <c r="AR981" s="16" t="s">
        <v>267</v>
      </c>
      <c r="AT981" s="16" t="s">
        <v>168</v>
      </c>
      <c r="AU981" s="16" t="s">
        <v>82</v>
      </c>
      <c r="AY981" s="16" t="s">
        <v>166</v>
      </c>
      <c r="BE981" s="214">
        <f>IF(N981="základní",J981,0)</f>
        <v>0</v>
      </c>
      <c r="BF981" s="214">
        <f>IF(N981="snížená",J981,0)</f>
        <v>0</v>
      </c>
      <c r="BG981" s="214">
        <f>IF(N981="zákl. přenesená",J981,0)</f>
        <v>0</v>
      </c>
      <c r="BH981" s="214">
        <f>IF(N981="sníž. přenesená",J981,0)</f>
        <v>0</v>
      </c>
      <c r="BI981" s="214">
        <f>IF(N981="nulová",J981,0)</f>
        <v>0</v>
      </c>
      <c r="BJ981" s="16" t="s">
        <v>80</v>
      </c>
      <c r="BK981" s="214">
        <f>ROUND(I981*H981,2)</f>
        <v>0</v>
      </c>
      <c r="BL981" s="16" t="s">
        <v>267</v>
      </c>
      <c r="BM981" s="16" t="s">
        <v>1355</v>
      </c>
    </row>
    <row r="982" s="1" customFormat="1">
      <c r="B982" s="37"/>
      <c r="C982" s="38"/>
      <c r="D982" s="215" t="s">
        <v>175</v>
      </c>
      <c r="E982" s="38"/>
      <c r="F982" s="216" t="s">
        <v>1337</v>
      </c>
      <c r="G982" s="38"/>
      <c r="H982" s="38"/>
      <c r="I982" s="129"/>
      <c r="J982" s="38"/>
      <c r="K982" s="38"/>
      <c r="L982" s="42"/>
      <c r="M982" s="217"/>
      <c r="N982" s="78"/>
      <c r="O982" s="78"/>
      <c r="P982" s="78"/>
      <c r="Q982" s="78"/>
      <c r="R982" s="78"/>
      <c r="S982" s="78"/>
      <c r="T982" s="79"/>
      <c r="AT982" s="16" t="s">
        <v>175</v>
      </c>
      <c r="AU982" s="16" t="s">
        <v>82</v>
      </c>
    </row>
    <row r="983" s="11" customFormat="1">
      <c r="B983" s="218"/>
      <c r="C983" s="219"/>
      <c r="D983" s="215" t="s">
        <v>177</v>
      </c>
      <c r="E983" s="220" t="s">
        <v>19</v>
      </c>
      <c r="F983" s="221" t="s">
        <v>1356</v>
      </c>
      <c r="G983" s="219"/>
      <c r="H983" s="222">
        <v>339.35000000000002</v>
      </c>
      <c r="I983" s="223"/>
      <c r="J983" s="219"/>
      <c r="K983" s="219"/>
      <c r="L983" s="224"/>
      <c r="M983" s="225"/>
      <c r="N983" s="226"/>
      <c r="O983" s="226"/>
      <c r="P983" s="226"/>
      <c r="Q983" s="226"/>
      <c r="R983" s="226"/>
      <c r="S983" s="226"/>
      <c r="T983" s="227"/>
      <c r="AT983" s="228" t="s">
        <v>177</v>
      </c>
      <c r="AU983" s="228" t="s">
        <v>82</v>
      </c>
      <c r="AV983" s="11" t="s">
        <v>82</v>
      </c>
      <c r="AW983" s="11" t="s">
        <v>33</v>
      </c>
      <c r="AX983" s="11" t="s">
        <v>72</v>
      </c>
      <c r="AY983" s="228" t="s">
        <v>166</v>
      </c>
    </row>
    <row r="984" s="12" customFormat="1">
      <c r="B984" s="229"/>
      <c r="C984" s="230"/>
      <c r="D984" s="215" t="s">
        <v>177</v>
      </c>
      <c r="E984" s="231" t="s">
        <v>19</v>
      </c>
      <c r="F984" s="232" t="s">
        <v>179</v>
      </c>
      <c r="G984" s="230"/>
      <c r="H984" s="233">
        <v>339.35000000000002</v>
      </c>
      <c r="I984" s="234"/>
      <c r="J984" s="230"/>
      <c r="K984" s="230"/>
      <c r="L984" s="235"/>
      <c r="M984" s="236"/>
      <c r="N984" s="237"/>
      <c r="O984" s="237"/>
      <c r="P984" s="237"/>
      <c r="Q984" s="237"/>
      <c r="R984" s="237"/>
      <c r="S984" s="237"/>
      <c r="T984" s="238"/>
      <c r="AT984" s="239" t="s">
        <v>177</v>
      </c>
      <c r="AU984" s="239" t="s">
        <v>82</v>
      </c>
      <c r="AV984" s="12" t="s">
        <v>173</v>
      </c>
      <c r="AW984" s="12" t="s">
        <v>33</v>
      </c>
      <c r="AX984" s="12" t="s">
        <v>80</v>
      </c>
      <c r="AY984" s="239" t="s">
        <v>166</v>
      </c>
    </row>
    <row r="985" s="1" customFormat="1" ht="22.5" customHeight="1">
      <c r="B985" s="37"/>
      <c r="C985" s="203" t="s">
        <v>1357</v>
      </c>
      <c r="D985" s="203" t="s">
        <v>168</v>
      </c>
      <c r="E985" s="204" t="s">
        <v>1358</v>
      </c>
      <c r="F985" s="205" t="s">
        <v>1359</v>
      </c>
      <c r="G985" s="206" t="s">
        <v>287</v>
      </c>
      <c r="H985" s="207">
        <v>19.010000000000002</v>
      </c>
      <c r="I985" s="208"/>
      <c r="J985" s="209">
        <f>ROUND(I985*H985,2)</f>
        <v>0</v>
      </c>
      <c r="K985" s="205" t="s">
        <v>172</v>
      </c>
      <c r="L985" s="42"/>
      <c r="M985" s="210" t="s">
        <v>19</v>
      </c>
      <c r="N985" s="211" t="s">
        <v>43</v>
      </c>
      <c r="O985" s="78"/>
      <c r="P985" s="212">
        <f>O985*H985</f>
        <v>0</v>
      </c>
      <c r="Q985" s="212">
        <v>0</v>
      </c>
      <c r="R985" s="212">
        <f>Q985*H985</f>
        <v>0</v>
      </c>
      <c r="S985" s="212">
        <v>0</v>
      </c>
      <c r="T985" s="213">
        <f>S985*H985</f>
        <v>0</v>
      </c>
      <c r="AR985" s="16" t="s">
        <v>267</v>
      </c>
      <c r="AT985" s="16" t="s">
        <v>168</v>
      </c>
      <c r="AU985" s="16" t="s">
        <v>82</v>
      </c>
      <c r="AY985" s="16" t="s">
        <v>166</v>
      </c>
      <c r="BE985" s="214">
        <f>IF(N985="základní",J985,0)</f>
        <v>0</v>
      </c>
      <c r="BF985" s="214">
        <f>IF(N985="snížená",J985,0)</f>
        <v>0</v>
      </c>
      <c r="BG985" s="214">
        <f>IF(N985="zákl. přenesená",J985,0)</f>
        <v>0</v>
      </c>
      <c r="BH985" s="214">
        <f>IF(N985="sníž. přenesená",J985,0)</f>
        <v>0</v>
      </c>
      <c r="BI985" s="214">
        <f>IF(N985="nulová",J985,0)</f>
        <v>0</v>
      </c>
      <c r="BJ985" s="16" t="s">
        <v>80</v>
      </c>
      <c r="BK985" s="214">
        <f>ROUND(I985*H985,2)</f>
        <v>0</v>
      </c>
      <c r="BL985" s="16" t="s">
        <v>267</v>
      </c>
      <c r="BM985" s="16" t="s">
        <v>1360</v>
      </c>
    </row>
    <row r="986" s="1" customFormat="1">
      <c r="B986" s="37"/>
      <c r="C986" s="38"/>
      <c r="D986" s="215" t="s">
        <v>175</v>
      </c>
      <c r="E986" s="38"/>
      <c r="F986" s="216" t="s">
        <v>1337</v>
      </c>
      <c r="G986" s="38"/>
      <c r="H986" s="38"/>
      <c r="I986" s="129"/>
      <c r="J986" s="38"/>
      <c r="K986" s="38"/>
      <c r="L986" s="42"/>
      <c r="M986" s="217"/>
      <c r="N986" s="78"/>
      <c r="O986" s="78"/>
      <c r="P986" s="78"/>
      <c r="Q986" s="78"/>
      <c r="R986" s="78"/>
      <c r="S986" s="78"/>
      <c r="T986" s="79"/>
      <c r="AT986" s="16" t="s">
        <v>175</v>
      </c>
      <c r="AU986" s="16" t="s">
        <v>82</v>
      </c>
    </row>
    <row r="987" s="1" customFormat="1" ht="16.5" customHeight="1">
      <c r="B987" s="37"/>
      <c r="C987" s="250" t="s">
        <v>1361</v>
      </c>
      <c r="D987" s="250" t="s">
        <v>319</v>
      </c>
      <c r="E987" s="251" t="s">
        <v>1362</v>
      </c>
      <c r="F987" s="252" t="s">
        <v>1363</v>
      </c>
      <c r="G987" s="253" t="s">
        <v>287</v>
      </c>
      <c r="H987" s="254">
        <v>20.911000000000001</v>
      </c>
      <c r="I987" s="255"/>
      <c r="J987" s="256">
        <f>ROUND(I987*H987,2)</f>
        <v>0</v>
      </c>
      <c r="K987" s="252" t="s">
        <v>172</v>
      </c>
      <c r="L987" s="257"/>
      <c r="M987" s="258" t="s">
        <v>19</v>
      </c>
      <c r="N987" s="259" t="s">
        <v>43</v>
      </c>
      <c r="O987" s="78"/>
      <c r="P987" s="212">
        <f>O987*H987</f>
        <v>0</v>
      </c>
      <c r="Q987" s="212">
        <v>0.00013999999999999999</v>
      </c>
      <c r="R987" s="212">
        <f>Q987*H987</f>
        <v>0.0029275399999999997</v>
      </c>
      <c r="S987" s="212">
        <v>0</v>
      </c>
      <c r="T987" s="213">
        <f>S987*H987</f>
        <v>0</v>
      </c>
      <c r="AR987" s="16" t="s">
        <v>376</v>
      </c>
      <c r="AT987" s="16" t="s">
        <v>319</v>
      </c>
      <c r="AU987" s="16" t="s">
        <v>82</v>
      </c>
      <c r="AY987" s="16" t="s">
        <v>166</v>
      </c>
      <c r="BE987" s="214">
        <f>IF(N987="základní",J987,0)</f>
        <v>0</v>
      </c>
      <c r="BF987" s="214">
        <f>IF(N987="snížená",J987,0)</f>
        <v>0</v>
      </c>
      <c r="BG987" s="214">
        <f>IF(N987="zákl. přenesená",J987,0)</f>
        <v>0</v>
      </c>
      <c r="BH987" s="214">
        <f>IF(N987="sníž. přenesená",J987,0)</f>
        <v>0</v>
      </c>
      <c r="BI987" s="214">
        <f>IF(N987="nulová",J987,0)</f>
        <v>0</v>
      </c>
      <c r="BJ987" s="16" t="s">
        <v>80</v>
      </c>
      <c r="BK987" s="214">
        <f>ROUND(I987*H987,2)</f>
        <v>0</v>
      </c>
      <c r="BL987" s="16" t="s">
        <v>267</v>
      </c>
      <c r="BM987" s="16" t="s">
        <v>1364</v>
      </c>
    </row>
    <row r="988" s="11" customFormat="1">
      <c r="B988" s="218"/>
      <c r="C988" s="219"/>
      <c r="D988" s="215" t="s">
        <v>177</v>
      </c>
      <c r="E988" s="219"/>
      <c r="F988" s="221" t="s">
        <v>1365</v>
      </c>
      <c r="G988" s="219"/>
      <c r="H988" s="222">
        <v>20.911000000000001</v>
      </c>
      <c r="I988" s="223"/>
      <c r="J988" s="219"/>
      <c r="K988" s="219"/>
      <c r="L988" s="224"/>
      <c r="M988" s="225"/>
      <c r="N988" s="226"/>
      <c r="O988" s="226"/>
      <c r="P988" s="226"/>
      <c r="Q988" s="226"/>
      <c r="R988" s="226"/>
      <c r="S988" s="226"/>
      <c r="T988" s="227"/>
      <c r="AT988" s="228" t="s">
        <v>177</v>
      </c>
      <c r="AU988" s="228" t="s">
        <v>82</v>
      </c>
      <c r="AV988" s="11" t="s">
        <v>82</v>
      </c>
      <c r="AW988" s="11" t="s">
        <v>4</v>
      </c>
      <c r="AX988" s="11" t="s">
        <v>80</v>
      </c>
      <c r="AY988" s="228" t="s">
        <v>166</v>
      </c>
    </row>
    <row r="989" s="1" customFormat="1" ht="16.5" customHeight="1">
      <c r="B989" s="37"/>
      <c r="C989" s="203" t="s">
        <v>1366</v>
      </c>
      <c r="D989" s="203" t="s">
        <v>168</v>
      </c>
      <c r="E989" s="204" t="s">
        <v>1367</v>
      </c>
      <c r="F989" s="205" t="s">
        <v>1368</v>
      </c>
      <c r="G989" s="206" t="s">
        <v>287</v>
      </c>
      <c r="H989" s="207">
        <v>4.2300000000000004</v>
      </c>
      <c r="I989" s="208"/>
      <c r="J989" s="209">
        <f>ROUND(I989*H989,2)</f>
        <v>0</v>
      </c>
      <c r="K989" s="205" t="s">
        <v>172</v>
      </c>
      <c r="L989" s="42"/>
      <c r="M989" s="210" t="s">
        <v>19</v>
      </c>
      <c r="N989" s="211" t="s">
        <v>43</v>
      </c>
      <c r="O989" s="78"/>
      <c r="P989" s="212">
        <f>O989*H989</f>
        <v>0</v>
      </c>
      <c r="Q989" s="212">
        <v>0</v>
      </c>
      <c r="R989" s="212">
        <f>Q989*H989</f>
        <v>0</v>
      </c>
      <c r="S989" s="212">
        <v>0</v>
      </c>
      <c r="T989" s="213">
        <f>S989*H989</f>
        <v>0</v>
      </c>
      <c r="AR989" s="16" t="s">
        <v>267</v>
      </c>
      <c r="AT989" s="16" t="s">
        <v>168</v>
      </c>
      <c r="AU989" s="16" t="s">
        <v>82</v>
      </c>
      <c r="AY989" s="16" t="s">
        <v>166</v>
      </c>
      <c r="BE989" s="214">
        <f>IF(N989="základní",J989,0)</f>
        <v>0</v>
      </c>
      <c r="BF989" s="214">
        <f>IF(N989="snížená",J989,0)</f>
        <v>0</v>
      </c>
      <c r="BG989" s="214">
        <f>IF(N989="zákl. přenesená",J989,0)</f>
        <v>0</v>
      </c>
      <c r="BH989" s="214">
        <f>IF(N989="sníž. přenesená",J989,0)</f>
        <v>0</v>
      </c>
      <c r="BI989" s="214">
        <f>IF(N989="nulová",J989,0)</f>
        <v>0</v>
      </c>
      <c r="BJ989" s="16" t="s">
        <v>80</v>
      </c>
      <c r="BK989" s="214">
        <f>ROUND(I989*H989,2)</f>
        <v>0</v>
      </c>
      <c r="BL989" s="16" t="s">
        <v>267</v>
      </c>
      <c r="BM989" s="16" t="s">
        <v>1369</v>
      </c>
    </row>
    <row r="990" s="1" customFormat="1">
      <c r="B990" s="37"/>
      <c r="C990" s="38"/>
      <c r="D990" s="215" t="s">
        <v>175</v>
      </c>
      <c r="E990" s="38"/>
      <c r="F990" s="216" t="s">
        <v>1337</v>
      </c>
      <c r="G990" s="38"/>
      <c r="H990" s="38"/>
      <c r="I990" s="129"/>
      <c r="J990" s="38"/>
      <c r="K990" s="38"/>
      <c r="L990" s="42"/>
      <c r="M990" s="217"/>
      <c r="N990" s="78"/>
      <c r="O990" s="78"/>
      <c r="P990" s="78"/>
      <c r="Q990" s="78"/>
      <c r="R990" s="78"/>
      <c r="S990" s="78"/>
      <c r="T990" s="79"/>
      <c r="AT990" s="16" t="s">
        <v>175</v>
      </c>
      <c r="AU990" s="16" t="s">
        <v>82</v>
      </c>
    </row>
    <row r="991" s="11" customFormat="1">
      <c r="B991" s="218"/>
      <c r="C991" s="219"/>
      <c r="D991" s="215" t="s">
        <v>177</v>
      </c>
      <c r="E991" s="220" t="s">
        <v>19</v>
      </c>
      <c r="F991" s="221" t="s">
        <v>1370</v>
      </c>
      <c r="G991" s="219"/>
      <c r="H991" s="222">
        <v>4.2300000000000004</v>
      </c>
      <c r="I991" s="223"/>
      <c r="J991" s="219"/>
      <c r="K991" s="219"/>
      <c r="L991" s="224"/>
      <c r="M991" s="225"/>
      <c r="N991" s="226"/>
      <c r="O991" s="226"/>
      <c r="P991" s="226"/>
      <c r="Q991" s="226"/>
      <c r="R991" s="226"/>
      <c r="S991" s="226"/>
      <c r="T991" s="227"/>
      <c r="AT991" s="228" t="s">
        <v>177</v>
      </c>
      <c r="AU991" s="228" t="s">
        <v>82</v>
      </c>
      <c r="AV991" s="11" t="s">
        <v>82</v>
      </c>
      <c r="AW991" s="11" t="s">
        <v>33</v>
      </c>
      <c r="AX991" s="11" t="s">
        <v>72</v>
      </c>
      <c r="AY991" s="228" t="s">
        <v>166</v>
      </c>
    </row>
    <row r="992" s="12" customFormat="1">
      <c r="B992" s="229"/>
      <c r="C992" s="230"/>
      <c r="D992" s="215" t="s">
        <v>177</v>
      </c>
      <c r="E992" s="231" t="s">
        <v>19</v>
      </c>
      <c r="F992" s="232" t="s">
        <v>179</v>
      </c>
      <c r="G992" s="230"/>
      <c r="H992" s="233">
        <v>4.2300000000000004</v>
      </c>
      <c r="I992" s="234"/>
      <c r="J992" s="230"/>
      <c r="K992" s="230"/>
      <c r="L992" s="235"/>
      <c r="M992" s="236"/>
      <c r="N992" s="237"/>
      <c r="O992" s="237"/>
      <c r="P992" s="237"/>
      <c r="Q992" s="237"/>
      <c r="R992" s="237"/>
      <c r="S992" s="237"/>
      <c r="T992" s="238"/>
      <c r="AT992" s="239" t="s">
        <v>177</v>
      </c>
      <c r="AU992" s="239" t="s">
        <v>82</v>
      </c>
      <c r="AV992" s="12" t="s">
        <v>173</v>
      </c>
      <c r="AW992" s="12" t="s">
        <v>33</v>
      </c>
      <c r="AX992" s="12" t="s">
        <v>80</v>
      </c>
      <c r="AY992" s="239" t="s">
        <v>166</v>
      </c>
    </row>
    <row r="993" s="1" customFormat="1" ht="22.5" customHeight="1">
      <c r="B993" s="37"/>
      <c r="C993" s="203" t="s">
        <v>1371</v>
      </c>
      <c r="D993" s="203" t="s">
        <v>168</v>
      </c>
      <c r="E993" s="204" t="s">
        <v>1372</v>
      </c>
      <c r="F993" s="205" t="s">
        <v>1373</v>
      </c>
      <c r="G993" s="206" t="s">
        <v>287</v>
      </c>
      <c r="H993" s="207">
        <v>100.8</v>
      </c>
      <c r="I993" s="208"/>
      <c r="J993" s="209">
        <f>ROUND(I993*H993,2)</f>
        <v>0</v>
      </c>
      <c r="K993" s="205" t="s">
        <v>172</v>
      </c>
      <c r="L993" s="42"/>
      <c r="M993" s="210" t="s">
        <v>19</v>
      </c>
      <c r="N993" s="211" t="s">
        <v>43</v>
      </c>
      <c r="O993" s="78"/>
      <c r="P993" s="212">
        <f>O993*H993</f>
        <v>0</v>
      </c>
      <c r="Q993" s="212">
        <v>0.00139</v>
      </c>
      <c r="R993" s="212">
        <f>Q993*H993</f>
        <v>0.14011199999999999</v>
      </c>
      <c r="S993" s="212">
        <v>0</v>
      </c>
      <c r="T993" s="213">
        <f>S993*H993</f>
        <v>0</v>
      </c>
      <c r="AR993" s="16" t="s">
        <v>267</v>
      </c>
      <c r="AT993" s="16" t="s">
        <v>168</v>
      </c>
      <c r="AU993" s="16" t="s">
        <v>82</v>
      </c>
      <c r="AY993" s="16" t="s">
        <v>166</v>
      </c>
      <c r="BE993" s="214">
        <f>IF(N993="základní",J993,0)</f>
        <v>0</v>
      </c>
      <c r="BF993" s="214">
        <f>IF(N993="snížená",J993,0)</f>
        <v>0</v>
      </c>
      <c r="BG993" s="214">
        <f>IF(N993="zákl. přenesená",J993,0)</f>
        <v>0</v>
      </c>
      <c r="BH993" s="214">
        <f>IF(N993="sníž. přenesená",J993,0)</f>
        <v>0</v>
      </c>
      <c r="BI993" s="214">
        <f>IF(N993="nulová",J993,0)</f>
        <v>0</v>
      </c>
      <c r="BJ993" s="16" t="s">
        <v>80</v>
      </c>
      <c r="BK993" s="214">
        <f>ROUND(I993*H993,2)</f>
        <v>0</v>
      </c>
      <c r="BL993" s="16" t="s">
        <v>267</v>
      </c>
      <c r="BM993" s="16" t="s">
        <v>1374</v>
      </c>
    </row>
    <row r="994" s="1" customFormat="1">
      <c r="B994" s="37"/>
      <c r="C994" s="38"/>
      <c r="D994" s="215" t="s">
        <v>175</v>
      </c>
      <c r="E994" s="38"/>
      <c r="F994" s="216" t="s">
        <v>1375</v>
      </c>
      <c r="G994" s="38"/>
      <c r="H994" s="38"/>
      <c r="I994" s="129"/>
      <c r="J994" s="38"/>
      <c r="K994" s="38"/>
      <c r="L994" s="42"/>
      <c r="M994" s="217"/>
      <c r="N994" s="78"/>
      <c r="O994" s="78"/>
      <c r="P994" s="78"/>
      <c r="Q994" s="78"/>
      <c r="R994" s="78"/>
      <c r="S994" s="78"/>
      <c r="T994" s="79"/>
      <c r="AT994" s="16" t="s">
        <v>175</v>
      </c>
      <c r="AU994" s="16" t="s">
        <v>82</v>
      </c>
    </row>
    <row r="995" s="11" customFormat="1">
      <c r="B995" s="218"/>
      <c r="C995" s="219"/>
      <c r="D995" s="215" t="s">
        <v>177</v>
      </c>
      <c r="E995" s="220" t="s">
        <v>19</v>
      </c>
      <c r="F995" s="221" t="s">
        <v>1376</v>
      </c>
      <c r="G995" s="219"/>
      <c r="H995" s="222">
        <v>100.8</v>
      </c>
      <c r="I995" s="223"/>
      <c r="J995" s="219"/>
      <c r="K995" s="219"/>
      <c r="L995" s="224"/>
      <c r="M995" s="225"/>
      <c r="N995" s="226"/>
      <c r="O995" s="226"/>
      <c r="P995" s="226"/>
      <c r="Q995" s="226"/>
      <c r="R995" s="226"/>
      <c r="S995" s="226"/>
      <c r="T995" s="227"/>
      <c r="AT995" s="228" t="s">
        <v>177</v>
      </c>
      <c r="AU995" s="228" t="s">
        <v>82</v>
      </c>
      <c r="AV995" s="11" t="s">
        <v>82</v>
      </c>
      <c r="AW995" s="11" t="s">
        <v>33</v>
      </c>
      <c r="AX995" s="11" t="s">
        <v>72</v>
      </c>
      <c r="AY995" s="228" t="s">
        <v>166</v>
      </c>
    </row>
    <row r="996" s="13" customFormat="1">
      <c r="B996" s="240"/>
      <c r="C996" s="241"/>
      <c r="D996" s="215" t="s">
        <v>177</v>
      </c>
      <c r="E996" s="242" t="s">
        <v>19</v>
      </c>
      <c r="F996" s="243" t="s">
        <v>1377</v>
      </c>
      <c r="G996" s="241"/>
      <c r="H996" s="242" t="s">
        <v>19</v>
      </c>
      <c r="I996" s="244"/>
      <c r="J996" s="241"/>
      <c r="K996" s="241"/>
      <c r="L996" s="245"/>
      <c r="M996" s="246"/>
      <c r="N996" s="247"/>
      <c r="O996" s="247"/>
      <c r="P996" s="247"/>
      <c r="Q996" s="247"/>
      <c r="R996" s="247"/>
      <c r="S996" s="247"/>
      <c r="T996" s="248"/>
      <c r="AT996" s="249" t="s">
        <v>177</v>
      </c>
      <c r="AU996" s="249" t="s">
        <v>82</v>
      </c>
      <c r="AV996" s="13" t="s">
        <v>80</v>
      </c>
      <c r="AW996" s="13" t="s">
        <v>33</v>
      </c>
      <c r="AX996" s="13" t="s">
        <v>72</v>
      </c>
      <c r="AY996" s="249" t="s">
        <v>166</v>
      </c>
    </row>
    <row r="997" s="12" customFormat="1">
      <c r="B997" s="229"/>
      <c r="C997" s="230"/>
      <c r="D997" s="215" t="s">
        <v>177</v>
      </c>
      <c r="E997" s="231" t="s">
        <v>19</v>
      </c>
      <c r="F997" s="232" t="s">
        <v>179</v>
      </c>
      <c r="G997" s="230"/>
      <c r="H997" s="233">
        <v>100.8</v>
      </c>
      <c r="I997" s="234"/>
      <c r="J997" s="230"/>
      <c r="K997" s="230"/>
      <c r="L997" s="235"/>
      <c r="M997" s="236"/>
      <c r="N997" s="237"/>
      <c r="O997" s="237"/>
      <c r="P997" s="237"/>
      <c r="Q997" s="237"/>
      <c r="R997" s="237"/>
      <c r="S997" s="237"/>
      <c r="T997" s="238"/>
      <c r="AT997" s="239" t="s">
        <v>177</v>
      </c>
      <c r="AU997" s="239" t="s">
        <v>82</v>
      </c>
      <c r="AV997" s="12" t="s">
        <v>173</v>
      </c>
      <c r="AW997" s="12" t="s">
        <v>33</v>
      </c>
      <c r="AX997" s="12" t="s">
        <v>80</v>
      </c>
      <c r="AY997" s="239" t="s">
        <v>166</v>
      </c>
    </row>
    <row r="998" s="1" customFormat="1" ht="16.5" customHeight="1">
      <c r="B998" s="37"/>
      <c r="C998" s="250" t="s">
        <v>1378</v>
      </c>
      <c r="D998" s="250" t="s">
        <v>319</v>
      </c>
      <c r="E998" s="251" t="s">
        <v>1379</v>
      </c>
      <c r="F998" s="252" t="s">
        <v>1380</v>
      </c>
      <c r="G998" s="253" t="s">
        <v>287</v>
      </c>
      <c r="H998" s="254">
        <v>105.84</v>
      </c>
      <c r="I998" s="255"/>
      <c r="J998" s="256">
        <f>ROUND(I998*H998,2)</f>
        <v>0</v>
      </c>
      <c r="K998" s="252" t="s">
        <v>19</v>
      </c>
      <c r="L998" s="257"/>
      <c r="M998" s="258" t="s">
        <v>19</v>
      </c>
      <c r="N998" s="259" t="s">
        <v>43</v>
      </c>
      <c r="O998" s="78"/>
      <c r="P998" s="212">
        <f>O998*H998</f>
        <v>0</v>
      </c>
      <c r="Q998" s="212">
        <v>0.0070000000000000001</v>
      </c>
      <c r="R998" s="212">
        <f>Q998*H998</f>
        <v>0.74088000000000009</v>
      </c>
      <c r="S998" s="212">
        <v>0</v>
      </c>
      <c r="T998" s="213">
        <f>S998*H998</f>
        <v>0</v>
      </c>
      <c r="AR998" s="16" t="s">
        <v>376</v>
      </c>
      <c r="AT998" s="16" t="s">
        <v>319</v>
      </c>
      <c r="AU998" s="16" t="s">
        <v>82</v>
      </c>
      <c r="AY998" s="16" t="s">
        <v>166</v>
      </c>
      <c r="BE998" s="214">
        <f>IF(N998="základní",J998,0)</f>
        <v>0</v>
      </c>
      <c r="BF998" s="214">
        <f>IF(N998="snížená",J998,0)</f>
        <v>0</v>
      </c>
      <c r="BG998" s="214">
        <f>IF(N998="zákl. přenesená",J998,0)</f>
        <v>0</v>
      </c>
      <c r="BH998" s="214">
        <f>IF(N998="sníž. přenesená",J998,0)</f>
        <v>0</v>
      </c>
      <c r="BI998" s="214">
        <f>IF(N998="nulová",J998,0)</f>
        <v>0</v>
      </c>
      <c r="BJ998" s="16" t="s">
        <v>80</v>
      </c>
      <c r="BK998" s="214">
        <f>ROUND(I998*H998,2)</f>
        <v>0</v>
      </c>
      <c r="BL998" s="16" t="s">
        <v>267</v>
      </c>
      <c r="BM998" s="16" t="s">
        <v>1381</v>
      </c>
    </row>
    <row r="999" s="11" customFormat="1">
      <c r="B999" s="218"/>
      <c r="C999" s="219"/>
      <c r="D999" s="215" t="s">
        <v>177</v>
      </c>
      <c r="E999" s="219"/>
      <c r="F999" s="221" t="s">
        <v>1382</v>
      </c>
      <c r="G999" s="219"/>
      <c r="H999" s="222">
        <v>105.84</v>
      </c>
      <c r="I999" s="223"/>
      <c r="J999" s="219"/>
      <c r="K999" s="219"/>
      <c r="L999" s="224"/>
      <c r="M999" s="225"/>
      <c r="N999" s="226"/>
      <c r="O999" s="226"/>
      <c r="P999" s="226"/>
      <c r="Q999" s="226"/>
      <c r="R999" s="226"/>
      <c r="S999" s="226"/>
      <c r="T999" s="227"/>
      <c r="AT999" s="228" t="s">
        <v>177</v>
      </c>
      <c r="AU999" s="228" t="s">
        <v>82</v>
      </c>
      <c r="AV999" s="11" t="s">
        <v>82</v>
      </c>
      <c r="AW999" s="11" t="s">
        <v>4</v>
      </c>
      <c r="AX999" s="11" t="s">
        <v>80</v>
      </c>
      <c r="AY999" s="228" t="s">
        <v>166</v>
      </c>
    </row>
    <row r="1000" s="1" customFormat="1" ht="33.75" customHeight="1">
      <c r="B1000" s="37"/>
      <c r="C1000" s="203" t="s">
        <v>1383</v>
      </c>
      <c r="D1000" s="203" t="s">
        <v>168</v>
      </c>
      <c r="E1000" s="204" t="s">
        <v>1384</v>
      </c>
      <c r="F1000" s="205" t="s">
        <v>1385</v>
      </c>
      <c r="G1000" s="206" t="s">
        <v>221</v>
      </c>
      <c r="H1000" s="207">
        <v>5.0810000000000004</v>
      </c>
      <c r="I1000" s="208"/>
      <c r="J1000" s="209">
        <f>ROUND(I1000*H1000,2)</f>
        <v>0</v>
      </c>
      <c r="K1000" s="205" t="s">
        <v>172</v>
      </c>
      <c r="L1000" s="42"/>
      <c r="M1000" s="210" t="s">
        <v>19</v>
      </c>
      <c r="N1000" s="211" t="s">
        <v>43</v>
      </c>
      <c r="O1000" s="78"/>
      <c r="P1000" s="212">
        <f>O1000*H1000</f>
        <v>0</v>
      </c>
      <c r="Q1000" s="212">
        <v>0</v>
      </c>
      <c r="R1000" s="212">
        <f>Q1000*H1000</f>
        <v>0</v>
      </c>
      <c r="S1000" s="212">
        <v>0</v>
      </c>
      <c r="T1000" s="213">
        <f>S1000*H1000</f>
        <v>0</v>
      </c>
      <c r="AR1000" s="16" t="s">
        <v>267</v>
      </c>
      <c r="AT1000" s="16" t="s">
        <v>168</v>
      </c>
      <c r="AU1000" s="16" t="s">
        <v>82</v>
      </c>
      <c r="AY1000" s="16" t="s">
        <v>166</v>
      </c>
      <c r="BE1000" s="214">
        <f>IF(N1000="základní",J1000,0)</f>
        <v>0</v>
      </c>
      <c r="BF1000" s="214">
        <f>IF(N1000="snížená",J1000,0)</f>
        <v>0</v>
      </c>
      <c r="BG1000" s="214">
        <f>IF(N1000="zákl. přenesená",J1000,0)</f>
        <v>0</v>
      </c>
      <c r="BH1000" s="214">
        <f>IF(N1000="sníž. přenesená",J1000,0)</f>
        <v>0</v>
      </c>
      <c r="BI1000" s="214">
        <f>IF(N1000="nulová",J1000,0)</f>
        <v>0</v>
      </c>
      <c r="BJ1000" s="16" t="s">
        <v>80</v>
      </c>
      <c r="BK1000" s="214">
        <f>ROUND(I1000*H1000,2)</f>
        <v>0</v>
      </c>
      <c r="BL1000" s="16" t="s">
        <v>267</v>
      </c>
      <c r="BM1000" s="16" t="s">
        <v>1386</v>
      </c>
    </row>
    <row r="1001" s="1" customFormat="1">
      <c r="B1001" s="37"/>
      <c r="C1001" s="38"/>
      <c r="D1001" s="215" t="s">
        <v>175</v>
      </c>
      <c r="E1001" s="38"/>
      <c r="F1001" s="216" t="s">
        <v>1387</v>
      </c>
      <c r="G1001" s="38"/>
      <c r="H1001" s="38"/>
      <c r="I1001" s="129"/>
      <c r="J1001" s="38"/>
      <c r="K1001" s="38"/>
      <c r="L1001" s="42"/>
      <c r="M1001" s="217"/>
      <c r="N1001" s="78"/>
      <c r="O1001" s="78"/>
      <c r="P1001" s="78"/>
      <c r="Q1001" s="78"/>
      <c r="R1001" s="78"/>
      <c r="S1001" s="78"/>
      <c r="T1001" s="79"/>
      <c r="AT1001" s="16" t="s">
        <v>175</v>
      </c>
      <c r="AU1001" s="16" t="s">
        <v>82</v>
      </c>
    </row>
    <row r="1002" s="1" customFormat="1" ht="22.5" customHeight="1">
      <c r="B1002" s="37"/>
      <c r="C1002" s="203" t="s">
        <v>1388</v>
      </c>
      <c r="D1002" s="203" t="s">
        <v>168</v>
      </c>
      <c r="E1002" s="204" t="s">
        <v>1389</v>
      </c>
      <c r="F1002" s="205" t="s">
        <v>1390</v>
      </c>
      <c r="G1002" s="206" t="s">
        <v>221</v>
      </c>
      <c r="H1002" s="207">
        <v>5.0810000000000004</v>
      </c>
      <c r="I1002" s="208"/>
      <c r="J1002" s="209">
        <f>ROUND(I1002*H1002,2)</f>
        <v>0</v>
      </c>
      <c r="K1002" s="205" t="s">
        <v>172</v>
      </c>
      <c r="L1002" s="42"/>
      <c r="M1002" s="210" t="s">
        <v>19</v>
      </c>
      <c r="N1002" s="211" t="s">
        <v>43</v>
      </c>
      <c r="O1002" s="78"/>
      <c r="P1002" s="212">
        <f>O1002*H1002</f>
        <v>0</v>
      </c>
      <c r="Q1002" s="212">
        <v>0</v>
      </c>
      <c r="R1002" s="212">
        <f>Q1002*H1002</f>
        <v>0</v>
      </c>
      <c r="S1002" s="212">
        <v>0</v>
      </c>
      <c r="T1002" s="213">
        <f>S1002*H1002</f>
        <v>0</v>
      </c>
      <c r="AR1002" s="16" t="s">
        <v>267</v>
      </c>
      <c r="AT1002" s="16" t="s">
        <v>168</v>
      </c>
      <c r="AU1002" s="16" t="s">
        <v>82</v>
      </c>
      <c r="AY1002" s="16" t="s">
        <v>166</v>
      </c>
      <c r="BE1002" s="214">
        <f>IF(N1002="základní",J1002,0)</f>
        <v>0</v>
      </c>
      <c r="BF1002" s="214">
        <f>IF(N1002="snížená",J1002,0)</f>
        <v>0</v>
      </c>
      <c r="BG1002" s="214">
        <f>IF(N1002="zákl. přenesená",J1002,0)</f>
        <v>0</v>
      </c>
      <c r="BH1002" s="214">
        <f>IF(N1002="sníž. přenesená",J1002,0)</f>
        <v>0</v>
      </c>
      <c r="BI1002" s="214">
        <f>IF(N1002="nulová",J1002,0)</f>
        <v>0</v>
      </c>
      <c r="BJ1002" s="16" t="s">
        <v>80</v>
      </c>
      <c r="BK1002" s="214">
        <f>ROUND(I1002*H1002,2)</f>
        <v>0</v>
      </c>
      <c r="BL1002" s="16" t="s">
        <v>267</v>
      </c>
      <c r="BM1002" s="16" t="s">
        <v>1391</v>
      </c>
    </row>
    <row r="1003" s="1" customFormat="1">
      <c r="B1003" s="37"/>
      <c r="C1003" s="38"/>
      <c r="D1003" s="215" t="s">
        <v>175</v>
      </c>
      <c r="E1003" s="38"/>
      <c r="F1003" s="216" t="s">
        <v>1387</v>
      </c>
      <c r="G1003" s="38"/>
      <c r="H1003" s="38"/>
      <c r="I1003" s="129"/>
      <c r="J1003" s="38"/>
      <c r="K1003" s="38"/>
      <c r="L1003" s="42"/>
      <c r="M1003" s="217"/>
      <c r="N1003" s="78"/>
      <c r="O1003" s="78"/>
      <c r="P1003" s="78"/>
      <c r="Q1003" s="78"/>
      <c r="R1003" s="78"/>
      <c r="S1003" s="78"/>
      <c r="T1003" s="79"/>
      <c r="AT1003" s="16" t="s">
        <v>175</v>
      </c>
      <c r="AU1003" s="16" t="s">
        <v>82</v>
      </c>
    </row>
    <row r="1004" s="10" customFormat="1" ht="22.8" customHeight="1">
      <c r="B1004" s="187"/>
      <c r="C1004" s="188"/>
      <c r="D1004" s="189" t="s">
        <v>71</v>
      </c>
      <c r="E1004" s="201" t="s">
        <v>1392</v>
      </c>
      <c r="F1004" s="201" t="s">
        <v>1393</v>
      </c>
      <c r="G1004" s="188"/>
      <c r="H1004" s="188"/>
      <c r="I1004" s="191"/>
      <c r="J1004" s="202">
        <f>BK1004</f>
        <v>0</v>
      </c>
      <c r="K1004" s="188"/>
      <c r="L1004" s="193"/>
      <c r="M1004" s="194"/>
      <c r="N1004" s="195"/>
      <c r="O1004" s="195"/>
      <c r="P1004" s="196">
        <f>SUM(P1005:P1042)</f>
        <v>0</v>
      </c>
      <c r="Q1004" s="195"/>
      <c r="R1004" s="196">
        <f>SUM(R1005:R1042)</f>
        <v>0.23448902000000002</v>
      </c>
      <c r="S1004" s="195"/>
      <c r="T1004" s="197">
        <f>SUM(T1005:T1042)</f>
        <v>0.010020000000000001</v>
      </c>
      <c r="AR1004" s="198" t="s">
        <v>82</v>
      </c>
      <c r="AT1004" s="199" t="s">
        <v>71</v>
      </c>
      <c r="AU1004" s="199" t="s">
        <v>80</v>
      </c>
      <c r="AY1004" s="198" t="s">
        <v>166</v>
      </c>
      <c r="BK1004" s="200">
        <f>SUM(BK1005:BK1042)</f>
        <v>0</v>
      </c>
    </row>
    <row r="1005" s="1" customFormat="1" ht="16.5" customHeight="1">
      <c r="B1005" s="37"/>
      <c r="C1005" s="203" t="s">
        <v>1394</v>
      </c>
      <c r="D1005" s="203" t="s">
        <v>168</v>
      </c>
      <c r="E1005" s="204" t="s">
        <v>1395</v>
      </c>
      <c r="F1005" s="205" t="s">
        <v>1396</v>
      </c>
      <c r="G1005" s="206" t="s">
        <v>251</v>
      </c>
      <c r="H1005" s="207">
        <v>1</v>
      </c>
      <c r="I1005" s="208"/>
      <c r="J1005" s="209">
        <f>ROUND(I1005*H1005,2)</f>
        <v>0</v>
      </c>
      <c r="K1005" s="205" t="s">
        <v>172</v>
      </c>
      <c r="L1005" s="42"/>
      <c r="M1005" s="210" t="s">
        <v>19</v>
      </c>
      <c r="N1005" s="211" t="s">
        <v>43</v>
      </c>
      <c r="O1005" s="78"/>
      <c r="P1005" s="212">
        <f>O1005*H1005</f>
        <v>0</v>
      </c>
      <c r="Q1005" s="212">
        <v>0</v>
      </c>
      <c r="R1005" s="212">
        <f>Q1005*H1005</f>
        <v>0</v>
      </c>
      <c r="S1005" s="212">
        <v>0</v>
      </c>
      <c r="T1005" s="213">
        <f>S1005*H1005</f>
        <v>0</v>
      </c>
      <c r="AR1005" s="16" t="s">
        <v>267</v>
      </c>
      <c r="AT1005" s="16" t="s">
        <v>168</v>
      </c>
      <c r="AU1005" s="16" t="s">
        <v>82</v>
      </c>
      <c r="AY1005" s="16" t="s">
        <v>166</v>
      </c>
      <c r="BE1005" s="214">
        <f>IF(N1005="základní",J1005,0)</f>
        <v>0</v>
      </c>
      <c r="BF1005" s="214">
        <f>IF(N1005="snížená",J1005,0)</f>
        <v>0</v>
      </c>
      <c r="BG1005" s="214">
        <f>IF(N1005="zákl. přenesená",J1005,0)</f>
        <v>0</v>
      </c>
      <c r="BH1005" s="214">
        <f>IF(N1005="sníž. přenesená",J1005,0)</f>
        <v>0</v>
      </c>
      <c r="BI1005" s="214">
        <f>IF(N1005="nulová",J1005,0)</f>
        <v>0</v>
      </c>
      <c r="BJ1005" s="16" t="s">
        <v>80</v>
      </c>
      <c r="BK1005" s="214">
        <f>ROUND(I1005*H1005,2)</f>
        <v>0</v>
      </c>
      <c r="BL1005" s="16" t="s">
        <v>267</v>
      </c>
      <c r="BM1005" s="16" t="s">
        <v>1397</v>
      </c>
    </row>
    <row r="1006" s="11" customFormat="1">
      <c r="B1006" s="218"/>
      <c r="C1006" s="219"/>
      <c r="D1006" s="215" t="s">
        <v>177</v>
      </c>
      <c r="E1006" s="220" t="s">
        <v>19</v>
      </c>
      <c r="F1006" s="221" t="s">
        <v>80</v>
      </c>
      <c r="G1006" s="219"/>
      <c r="H1006" s="222">
        <v>1</v>
      </c>
      <c r="I1006" s="223"/>
      <c r="J1006" s="219"/>
      <c r="K1006" s="219"/>
      <c r="L1006" s="224"/>
      <c r="M1006" s="225"/>
      <c r="N1006" s="226"/>
      <c r="O1006" s="226"/>
      <c r="P1006" s="226"/>
      <c r="Q1006" s="226"/>
      <c r="R1006" s="226"/>
      <c r="S1006" s="226"/>
      <c r="T1006" s="227"/>
      <c r="AT1006" s="228" t="s">
        <v>177</v>
      </c>
      <c r="AU1006" s="228" t="s">
        <v>82</v>
      </c>
      <c r="AV1006" s="11" t="s">
        <v>82</v>
      </c>
      <c r="AW1006" s="11" t="s">
        <v>33</v>
      </c>
      <c r="AX1006" s="11" t="s">
        <v>72</v>
      </c>
      <c r="AY1006" s="228" t="s">
        <v>166</v>
      </c>
    </row>
    <row r="1007" s="13" customFormat="1">
      <c r="B1007" s="240"/>
      <c r="C1007" s="241"/>
      <c r="D1007" s="215" t="s">
        <v>177</v>
      </c>
      <c r="E1007" s="242" t="s">
        <v>19</v>
      </c>
      <c r="F1007" s="243" t="s">
        <v>1398</v>
      </c>
      <c r="G1007" s="241"/>
      <c r="H1007" s="242" t="s">
        <v>19</v>
      </c>
      <c r="I1007" s="244"/>
      <c r="J1007" s="241"/>
      <c r="K1007" s="241"/>
      <c r="L1007" s="245"/>
      <c r="M1007" s="246"/>
      <c r="N1007" s="247"/>
      <c r="O1007" s="247"/>
      <c r="P1007" s="247"/>
      <c r="Q1007" s="247"/>
      <c r="R1007" s="247"/>
      <c r="S1007" s="247"/>
      <c r="T1007" s="248"/>
      <c r="AT1007" s="249" t="s">
        <v>177</v>
      </c>
      <c r="AU1007" s="249" t="s">
        <v>82</v>
      </c>
      <c r="AV1007" s="13" t="s">
        <v>80</v>
      </c>
      <c r="AW1007" s="13" t="s">
        <v>33</v>
      </c>
      <c r="AX1007" s="13" t="s">
        <v>72</v>
      </c>
      <c r="AY1007" s="249" t="s">
        <v>166</v>
      </c>
    </row>
    <row r="1008" s="12" customFormat="1">
      <c r="B1008" s="229"/>
      <c r="C1008" s="230"/>
      <c r="D1008" s="215" t="s">
        <v>177</v>
      </c>
      <c r="E1008" s="231" t="s">
        <v>19</v>
      </c>
      <c r="F1008" s="232" t="s">
        <v>179</v>
      </c>
      <c r="G1008" s="230"/>
      <c r="H1008" s="233">
        <v>1</v>
      </c>
      <c r="I1008" s="234"/>
      <c r="J1008" s="230"/>
      <c r="K1008" s="230"/>
      <c r="L1008" s="235"/>
      <c r="M1008" s="236"/>
      <c r="N1008" s="237"/>
      <c r="O1008" s="237"/>
      <c r="P1008" s="237"/>
      <c r="Q1008" s="237"/>
      <c r="R1008" s="237"/>
      <c r="S1008" s="237"/>
      <c r="T1008" s="238"/>
      <c r="AT1008" s="239" t="s">
        <v>177</v>
      </c>
      <c r="AU1008" s="239" t="s">
        <v>82</v>
      </c>
      <c r="AV1008" s="12" t="s">
        <v>173</v>
      </c>
      <c r="AW1008" s="12" t="s">
        <v>33</v>
      </c>
      <c r="AX1008" s="12" t="s">
        <v>80</v>
      </c>
      <c r="AY1008" s="239" t="s">
        <v>166</v>
      </c>
    </row>
    <row r="1009" s="1" customFormat="1" ht="16.5" customHeight="1">
      <c r="B1009" s="37"/>
      <c r="C1009" s="203" t="s">
        <v>1399</v>
      </c>
      <c r="D1009" s="203" t="s">
        <v>168</v>
      </c>
      <c r="E1009" s="204" t="s">
        <v>1400</v>
      </c>
      <c r="F1009" s="205" t="s">
        <v>1401</v>
      </c>
      <c r="G1009" s="206" t="s">
        <v>350</v>
      </c>
      <c r="H1009" s="207">
        <v>6</v>
      </c>
      <c r="I1009" s="208"/>
      <c r="J1009" s="209">
        <f>ROUND(I1009*H1009,2)</f>
        <v>0</v>
      </c>
      <c r="K1009" s="205" t="s">
        <v>172</v>
      </c>
      <c r="L1009" s="42"/>
      <c r="M1009" s="210" t="s">
        <v>19</v>
      </c>
      <c r="N1009" s="211" t="s">
        <v>43</v>
      </c>
      <c r="O1009" s="78"/>
      <c r="P1009" s="212">
        <f>O1009*H1009</f>
        <v>0</v>
      </c>
      <c r="Q1009" s="212">
        <v>0</v>
      </c>
      <c r="R1009" s="212">
        <f>Q1009*H1009</f>
        <v>0</v>
      </c>
      <c r="S1009" s="212">
        <v>0.00167</v>
      </c>
      <c r="T1009" s="213">
        <f>S1009*H1009</f>
        <v>0.010020000000000001</v>
      </c>
      <c r="AR1009" s="16" t="s">
        <v>267</v>
      </c>
      <c r="AT1009" s="16" t="s">
        <v>168</v>
      </c>
      <c r="AU1009" s="16" t="s">
        <v>82</v>
      </c>
      <c r="AY1009" s="16" t="s">
        <v>166</v>
      </c>
      <c r="BE1009" s="214">
        <f>IF(N1009="základní",J1009,0)</f>
        <v>0</v>
      </c>
      <c r="BF1009" s="214">
        <f>IF(N1009="snížená",J1009,0)</f>
        <v>0</v>
      </c>
      <c r="BG1009" s="214">
        <f>IF(N1009="zákl. přenesená",J1009,0)</f>
        <v>0</v>
      </c>
      <c r="BH1009" s="214">
        <f>IF(N1009="sníž. přenesená",J1009,0)</f>
        <v>0</v>
      </c>
      <c r="BI1009" s="214">
        <f>IF(N1009="nulová",J1009,0)</f>
        <v>0</v>
      </c>
      <c r="BJ1009" s="16" t="s">
        <v>80</v>
      </c>
      <c r="BK1009" s="214">
        <f>ROUND(I1009*H1009,2)</f>
        <v>0</v>
      </c>
      <c r="BL1009" s="16" t="s">
        <v>267</v>
      </c>
      <c r="BM1009" s="16" t="s">
        <v>1402</v>
      </c>
    </row>
    <row r="1010" s="11" customFormat="1">
      <c r="B1010" s="218"/>
      <c r="C1010" s="219"/>
      <c r="D1010" s="215" t="s">
        <v>177</v>
      </c>
      <c r="E1010" s="220" t="s">
        <v>19</v>
      </c>
      <c r="F1010" s="221" t="s">
        <v>1403</v>
      </c>
      <c r="G1010" s="219"/>
      <c r="H1010" s="222">
        <v>6</v>
      </c>
      <c r="I1010" s="223"/>
      <c r="J1010" s="219"/>
      <c r="K1010" s="219"/>
      <c r="L1010" s="224"/>
      <c r="M1010" s="225"/>
      <c r="N1010" s="226"/>
      <c r="O1010" s="226"/>
      <c r="P1010" s="226"/>
      <c r="Q1010" s="226"/>
      <c r="R1010" s="226"/>
      <c r="S1010" s="226"/>
      <c r="T1010" s="227"/>
      <c r="AT1010" s="228" t="s">
        <v>177</v>
      </c>
      <c r="AU1010" s="228" t="s">
        <v>82</v>
      </c>
      <c r="AV1010" s="11" t="s">
        <v>82</v>
      </c>
      <c r="AW1010" s="11" t="s">
        <v>33</v>
      </c>
      <c r="AX1010" s="11" t="s">
        <v>72</v>
      </c>
      <c r="AY1010" s="228" t="s">
        <v>166</v>
      </c>
    </row>
    <row r="1011" s="12" customFormat="1">
      <c r="B1011" s="229"/>
      <c r="C1011" s="230"/>
      <c r="D1011" s="215" t="s">
        <v>177</v>
      </c>
      <c r="E1011" s="231" t="s">
        <v>19</v>
      </c>
      <c r="F1011" s="232" t="s">
        <v>179</v>
      </c>
      <c r="G1011" s="230"/>
      <c r="H1011" s="233">
        <v>6</v>
      </c>
      <c r="I1011" s="234"/>
      <c r="J1011" s="230"/>
      <c r="K1011" s="230"/>
      <c r="L1011" s="235"/>
      <c r="M1011" s="236"/>
      <c r="N1011" s="237"/>
      <c r="O1011" s="237"/>
      <c r="P1011" s="237"/>
      <c r="Q1011" s="237"/>
      <c r="R1011" s="237"/>
      <c r="S1011" s="237"/>
      <c r="T1011" s="238"/>
      <c r="AT1011" s="239" t="s">
        <v>177</v>
      </c>
      <c r="AU1011" s="239" t="s">
        <v>82</v>
      </c>
      <c r="AV1011" s="12" t="s">
        <v>173</v>
      </c>
      <c r="AW1011" s="12" t="s">
        <v>33</v>
      </c>
      <c r="AX1011" s="12" t="s">
        <v>80</v>
      </c>
      <c r="AY1011" s="239" t="s">
        <v>166</v>
      </c>
    </row>
    <row r="1012" s="1" customFormat="1" ht="22.5" customHeight="1">
      <c r="B1012" s="37"/>
      <c r="C1012" s="203" t="s">
        <v>1404</v>
      </c>
      <c r="D1012" s="203" t="s">
        <v>168</v>
      </c>
      <c r="E1012" s="204" t="s">
        <v>1405</v>
      </c>
      <c r="F1012" s="205" t="s">
        <v>1406</v>
      </c>
      <c r="G1012" s="206" t="s">
        <v>287</v>
      </c>
      <c r="H1012" s="207">
        <v>28.149000000000001</v>
      </c>
      <c r="I1012" s="208"/>
      <c r="J1012" s="209">
        <f>ROUND(I1012*H1012,2)</f>
        <v>0</v>
      </c>
      <c r="K1012" s="205" t="s">
        <v>172</v>
      </c>
      <c r="L1012" s="42"/>
      <c r="M1012" s="210" t="s">
        <v>19</v>
      </c>
      <c r="N1012" s="211" t="s">
        <v>43</v>
      </c>
      <c r="O1012" s="78"/>
      <c r="P1012" s="212">
        <f>O1012*H1012</f>
        <v>0</v>
      </c>
      <c r="Q1012" s="212">
        <v>0.0057299999999999999</v>
      </c>
      <c r="R1012" s="212">
        <f>Q1012*H1012</f>
        <v>0.16129377</v>
      </c>
      <c r="S1012" s="212">
        <v>0</v>
      </c>
      <c r="T1012" s="213">
        <f>S1012*H1012</f>
        <v>0</v>
      </c>
      <c r="AR1012" s="16" t="s">
        <v>267</v>
      </c>
      <c r="AT1012" s="16" t="s">
        <v>168</v>
      </c>
      <c r="AU1012" s="16" t="s">
        <v>82</v>
      </c>
      <c r="AY1012" s="16" t="s">
        <v>166</v>
      </c>
      <c r="BE1012" s="214">
        <f>IF(N1012="základní",J1012,0)</f>
        <v>0</v>
      </c>
      <c r="BF1012" s="214">
        <f>IF(N1012="snížená",J1012,0)</f>
        <v>0</v>
      </c>
      <c r="BG1012" s="214">
        <f>IF(N1012="zákl. přenesená",J1012,0)</f>
        <v>0</v>
      </c>
      <c r="BH1012" s="214">
        <f>IF(N1012="sníž. přenesená",J1012,0)</f>
        <v>0</v>
      </c>
      <c r="BI1012" s="214">
        <f>IF(N1012="nulová",J1012,0)</f>
        <v>0</v>
      </c>
      <c r="BJ1012" s="16" t="s">
        <v>80</v>
      </c>
      <c r="BK1012" s="214">
        <f>ROUND(I1012*H1012,2)</f>
        <v>0</v>
      </c>
      <c r="BL1012" s="16" t="s">
        <v>267</v>
      </c>
      <c r="BM1012" s="16" t="s">
        <v>1407</v>
      </c>
    </row>
    <row r="1013" s="11" customFormat="1">
      <c r="B1013" s="218"/>
      <c r="C1013" s="219"/>
      <c r="D1013" s="215" t="s">
        <v>177</v>
      </c>
      <c r="E1013" s="220" t="s">
        <v>19</v>
      </c>
      <c r="F1013" s="221" t="s">
        <v>1408</v>
      </c>
      <c r="G1013" s="219"/>
      <c r="H1013" s="222">
        <v>9.875</v>
      </c>
      <c r="I1013" s="223"/>
      <c r="J1013" s="219"/>
      <c r="K1013" s="219"/>
      <c r="L1013" s="224"/>
      <c r="M1013" s="225"/>
      <c r="N1013" s="226"/>
      <c r="O1013" s="226"/>
      <c r="P1013" s="226"/>
      <c r="Q1013" s="226"/>
      <c r="R1013" s="226"/>
      <c r="S1013" s="226"/>
      <c r="T1013" s="227"/>
      <c r="AT1013" s="228" t="s">
        <v>177</v>
      </c>
      <c r="AU1013" s="228" t="s">
        <v>82</v>
      </c>
      <c r="AV1013" s="11" t="s">
        <v>82</v>
      </c>
      <c r="AW1013" s="11" t="s">
        <v>33</v>
      </c>
      <c r="AX1013" s="11" t="s">
        <v>72</v>
      </c>
      <c r="AY1013" s="228" t="s">
        <v>166</v>
      </c>
    </row>
    <row r="1014" s="11" customFormat="1">
      <c r="B1014" s="218"/>
      <c r="C1014" s="219"/>
      <c r="D1014" s="215" t="s">
        <v>177</v>
      </c>
      <c r="E1014" s="220" t="s">
        <v>19</v>
      </c>
      <c r="F1014" s="221" t="s">
        <v>1409</v>
      </c>
      <c r="G1014" s="219"/>
      <c r="H1014" s="222">
        <v>2.3999999999999999</v>
      </c>
      <c r="I1014" s="223"/>
      <c r="J1014" s="219"/>
      <c r="K1014" s="219"/>
      <c r="L1014" s="224"/>
      <c r="M1014" s="225"/>
      <c r="N1014" s="226"/>
      <c r="O1014" s="226"/>
      <c r="P1014" s="226"/>
      <c r="Q1014" s="226"/>
      <c r="R1014" s="226"/>
      <c r="S1014" s="226"/>
      <c r="T1014" s="227"/>
      <c r="AT1014" s="228" t="s">
        <v>177</v>
      </c>
      <c r="AU1014" s="228" t="s">
        <v>82</v>
      </c>
      <c r="AV1014" s="11" t="s">
        <v>82</v>
      </c>
      <c r="AW1014" s="11" t="s">
        <v>33</v>
      </c>
      <c r="AX1014" s="11" t="s">
        <v>72</v>
      </c>
      <c r="AY1014" s="228" t="s">
        <v>166</v>
      </c>
    </row>
    <row r="1015" s="11" customFormat="1">
      <c r="B1015" s="218"/>
      <c r="C1015" s="219"/>
      <c r="D1015" s="215" t="s">
        <v>177</v>
      </c>
      <c r="E1015" s="220" t="s">
        <v>19</v>
      </c>
      <c r="F1015" s="221" t="s">
        <v>1410</v>
      </c>
      <c r="G1015" s="219"/>
      <c r="H1015" s="222">
        <v>15.874000000000001</v>
      </c>
      <c r="I1015" s="223"/>
      <c r="J1015" s="219"/>
      <c r="K1015" s="219"/>
      <c r="L1015" s="224"/>
      <c r="M1015" s="225"/>
      <c r="N1015" s="226"/>
      <c r="O1015" s="226"/>
      <c r="P1015" s="226"/>
      <c r="Q1015" s="226"/>
      <c r="R1015" s="226"/>
      <c r="S1015" s="226"/>
      <c r="T1015" s="227"/>
      <c r="AT1015" s="228" t="s">
        <v>177</v>
      </c>
      <c r="AU1015" s="228" t="s">
        <v>82</v>
      </c>
      <c r="AV1015" s="11" t="s">
        <v>82</v>
      </c>
      <c r="AW1015" s="11" t="s">
        <v>33</v>
      </c>
      <c r="AX1015" s="11" t="s">
        <v>72</v>
      </c>
      <c r="AY1015" s="228" t="s">
        <v>166</v>
      </c>
    </row>
    <row r="1016" s="13" customFormat="1">
      <c r="B1016" s="240"/>
      <c r="C1016" s="241"/>
      <c r="D1016" s="215" t="s">
        <v>177</v>
      </c>
      <c r="E1016" s="242" t="s">
        <v>19</v>
      </c>
      <c r="F1016" s="243" t="s">
        <v>1411</v>
      </c>
      <c r="G1016" s="241"/>
      <c r="H1016" s="242" t="s">
        <v>19</v>
      </c>
      <c r="I1016" s="244"/>
      <c r="J1016" s="241"/>
      <c r="K1016" s="241"/>
      <c r="L1016" s="245"/>
      <c r="M1016" s="246"/>
      <c r="N1016" s="247"/>
      <c r="O1016" s="247"/>
      <c r="P1016" s="247"/>
      <c r="Q1016" s="247"/>
      <c r="R1016" s="247"/>
      <c r="S1016" s="247"/>
      <c r="T1016" s="248"/>
      <c r="AT1016" s="249" t="s">
        <v>177</v>
      </c>
      <c r="AU1016" s="249" t="s">
        <v>82</v>
      </c>
      <c r="AV1016" s="13" t="s">
        <v>80</v>
      </c>
      <c r="AW1016" s="13" t="s">
        <v>33</v>
      </c>
      <c r="AX1016" s="13" t="s">
        <v>72</v>
      </c>
      <c r="AY1016" s="249" t="s">
        <v>166</v>
      </c>
    </row>
    <row r="1017" s="12" customFormat="1">
      <c r="B1017" s="229"/>
      <c r="C1017" s="230"/>
      <c r="D1017" s="215" t="s">
        <v>177</v>
      </c>
      <c r="E1017" s="231" t="s">
        <v>19</v>
      </c>
      <c r="F1017" s="232" t="s">
        <v>179</v>
      </c>
      <c r="G1017" s="230"/>
      <c r="H1017" s="233">
        <v>28.149000000000001</v>
      </c>
      <c r="I1017" s="234"/>
      <c r="J1017" s="230"/>
      <c r="K1017" s="230"/>
      <c r="L1017" s="235"/>
      <c r="M1017" s="236"/>
      <c r="N1017" s="237"/>
      <c r="O1017" s="237"/>
      <c r="P1017" s="237"/>
      <c r="Q1017" s="237"/>
      <c r="R1017" s="237"/>
      <c r="S1017" s="237"/>
      <c r="T1017" s="238"/>
      <c r="AT1017" s="239" t="s">
        <v>177</v>
      </c>
      <c r="AU1017" s="239" t="s">
        <v>82</v>
      </c>
      <c r="AV1017" s="12" t="s">
        <v>173</v>
      </c>
      <c r="AW1017" s="12" t="s">
        <v>33</v>
      </c>
      <c r="AX1017" s="12" t="s">
        <v>80</v>
      </c>
      <c r="AY1017" s="239" t="s">
        <v>166</v>
      </c>
    </row>
    <row r="1018" s="1" customFormat="1" ht="16.5" customHeight="1">
      <c r="B1018" s="37"/>
      <c r="C1018" s="203" t="s">
        <v>1412</v>
      </c>
      <c r="D1018" s="203" t="s">
        <v>168</v>
      </c>
      <c r="E1018" s="204" t="s">
        <v>1413</v>
      </c>
      <c r="F1018" s="205" t="s">
        <v>1414</v>
      </c>
      <c r="G1018" s="206" t="s">
        <v>350</v>
      </c>
      <c r="H1018" s="207">
        <v>1.2</v>
      </c>
      <c r="I1018" s="208"/>
      <c r="J1018" s="209">
        <f>ROUND(I1018*H1018,2)</f>
        <v>0</v>
      </c>
      <c r="K1018" s="205" t="s">
        <v>172</v>
      </c>
      <c r="L1018" s="42"/>
      <c r="M1018" s="210" t="s">
        <v>19</v>
      </c>
      <c r="N1018" s="211" t="s">
        <v>43</v>
      </c>
      <c r="O1018" s="78"/>
      <c r="P1018" s="212">
        <f>O1018*H1018</f>
        <v>0</v>
      </c>
      <c r="Q1018" s="212">
        <v>0.0012700000000000001</v>
      </c>
      <c r="R1018" s="212">
        <f>Q1018*H1018</f>
        <v>0.001524</v>
      </c>
      <c r="S1018" s="212">
        <v>0</v>
      </c>
      <c r="T1018" s="213">
        <f>S1018*H1018</f>
        <v>0</v>
      </c>
      <c r="AR1018" s="16" t="s">
        <v>267</v>
      </c>
      <c r="AT1018" s="16" t="s">
        <v>168</v>
      </c>
      <c r="AU1018" s="16" t="s">
        <v>82</v>
      </c>
      <c r="AY1018" s="16" t="s">
        <v>166</v>
      </c>
      <c r="BE1018" s="214">
        <f>IF(N1018="základní",J1018,0)</f>
        <v>0</v>
      </c>
      <c r="BF1018" s="214">
        <f>IF(N1018="snížená",J1018,0)</f>
        <v>0</v>
      </c>
      <c r="BG1018" s="214">
        <f>IF(N1018="zákl. přenesená",J1018,0)</f>
        <v>0</v>
      </c>
      <c r="BH1018" s="214">
        <f>IF(N1018="sníž. přenesená",J1018,0)</f>
        <v>0</v>
      </c>
      <c r="BI1018" s="214">
        <f>IF(N1018="nulová",J1018,0)</f>
        <v>0</v>
      </c>
      <c r="BJ1018" s="16" t="s">
        <v>80</v>
      </c>
      <c r="BK1018" s="214">
        <f>ROUND(I1018*H1018,2)</f>
        <v>0</v>
      </c>
      <c r="BL1018" s="16" t="s">
        <v>267</v>
      </c>
      <c r="BM1018" s="16" t="s">
        <v>1415</v>
      </c>
    </row>
    <row r="1019" s="11" customFormat="1">
      <c r="B1019" s="218"/>
      <c r="C1019" s="219"/>
      <c r="D1019" s="215" t="s">
        <v>177</v>
      </c>
      <c r="E1019" s="220" t="s">
        <v>19</v>
      </c>
      <c r="F1019" s="221" t="s">
        <v>1416</v>
      </c>
      <c r="G1019" s="219"/>
      <c r="H1019" s="222">
        <v>1.2</v>
      </c>
      <c r="I1019" s="223"/>
      <c r="J1019" s="219"/>
      <c r="K1019" s="219"/>
      <c r="L1019" s="224"/>
      <c r="M1019" s="225"/>
      <c r="N1019" s="226"/>
      <c r="O1019" s="226"/>
      <c r="P1019" s="226"/>
      <c r="Q1019" s="226"/>
      <c r="R1019" s="226"/>
      <c r="S1019" s="226"/>
      <c r="T1019" s="227"/>
      <c r="AT1019" s="228" t="s">
        <v>177</v>
      </c>
      <c r="AU1019" s="228" t="s">
        <v>82</v>
      </c>
      <c r="AV1019" s="11" t="s">
        <v>82</v>
      </c>
      <c r="AW1019" s="11" t="s">
        <v>33</v>
      </c>
      <c r="AX1019" s="11" t="s">
        <v>72</v>
      </c>
      <c r="AY1019" s="228" t="s">
        <v>166</v>
      </c>
    </row>
    <row r="1020" s="13" customFormat="1">
      <c r="B1020" s="240"/>
      <c r="C1020" s="241"/>
      <c r="D1020" s="215" t="s">
        <v>177</v>
      </c>
      <c r="E1020" s="242" t="s">
        <v>19</v>
      </c>
      <c r="F1020" s="243" t="s">
        <v>1417</v>
      </c>
      <c r="G1020" s="241"/>
      <c r="H1020" s="242" t="s">
        <v>19</v>
      </c>
      <c r="I1020" s="244"/>
      <c r="J1020" s="241"/>
      <c r="K1020" s="241"/>
      <c r="L1020" s="245"/>
      <c r="M1020" s="246"/>
      <c r="N1020" s="247"/>
      <c r="O1020" s="247"/>
      <c r="P1020" s="247"/>
      <c r="Q1020" s="247"/>
      <c r="R1020" s="247"/>
      <c r="S1020" s="247"/>
      <c r="T1020" s="248"/>
      <c r="AT1020" s="249" t="s">
        <v>177</v>
      </c>
      <c r="AU1020" s="249" t="s">
        <v>82</v>
      </c>
      <c r="AV1020" s="13" t="s">
        <v>80</v>
      </c>
      <c r="AW1020" s="13" t="s">
        <v>33</v>
      </c>
      <c r="AX1020" s="13" t="s">
        <v>72</v>
      </c>
      <c r="AY1020" s="249" t="s">
        <v>166</v>
      </c>
    </row>
    <row r="1021" s="12" customFormat="1">
      <c r="B1021" s="229"/>
      <c r="C1021" s="230"/>
      <c r="D1021" s="215" t="s">
        <v>177</v>
      </c>
      <c r="E1021" s="231" t="s">
        <v>19</v>
      </c>
      <c r="F1021" s="232" t="s">
        <v>179</v>
      </c>
      <c r="G1021" s="230"/>
      <c r="H1021" s="233">
        <v>1.2</v>
      </c>
      <c r="I1021" s="234"/>
      <c r="J1021" s="230"/>
      <c r="K1021" s="230"/>
      <c r="L1021" s="235"/>
      <c r="M1021" s="236"/>
      <c r="N1021" s="237"/>
      <c r="O1021" s="237"/>
      <c r="P1021" s="237"/>
      <c r="Q1021" s="237"/>
      <c r="R1021" s="237"/>
      <c r="S1021" s="237"/>
      <c r="T1021" s="238"/>
      <c r="AT1021" s="239" t="s">
        <v>177</v>
      </c>
      <c r="AU1021" s="239" t="s">
        <v>82</v>
      </c>
      <c r="AV1021" s="12" t="s">
        <v>173</v>
      </c>
      <c r="AW1021" s="12" t="s">
        <v>33</v>
      </c>
      <c r="AX1021" s="12" t="s">
        <v>80</v>
      </c>
      <c r="AY1021" s="239" t="s">
        <v>166</v>
      </c>
    </row>
    <row r="1022" s="1" customFormat="1" ht="16.5" customHeight="1">
      <c r="B1022" s="37"/>
      <c r="C1022" s="203" t="s">
        <v>1418</v>
      </c>
      <c r="D1022" s="203" t="s">
        <v>168</v>
      </c>
      <c r="E1022" s="204" t="s">
        <v>1419</v>
      </c>
      <c r="F1022" s="205" t="s">
        <v>1420</v>
      </c>
      <c r="G1022" s="206" t="s">
        <v>350</v>
      </c>
      <c r="H1022" s="207">
        <v>6.5350000000000001</v>
      </c>
      <c r="I1022" s="208"/>
      <c r="J1022" s="209">
        <f>ROUND(I1022*H1022,2)</f>
        <v>0</v>
      </c>
      <c r="K1022" s="205" t="s">
        <v>172</v>
      </c>
      <c r="L1022" s="42"/>
      <c r="M1022" s="210" t="s">
        <v>19</v>
      </c>
      <c r="N1022" s="211" t="s">
        <v>43</v>
      </c>
      <c r="O1022" s="78"/>
      <c r="P1022" s="212">
        <f>O1022*H1022</f>
        <v>0</v>
      </c>
      <c r="Q1022" s="212">
        <v>0.0013500000000000001</v>
      </c>
      <c r="R1022" s="212">
        <f>Q1022*H1022</f>
        <v>0.0088222500000000002</v>
      </c>
      <c r="S1022" s="212">
        <v>0</v>
      </c>
      <c r="T1022" s="213">
        <f>S1022*H1022</f>
        <v>0</v>
      </c>
      <c r="AR1022" s="16" t="s">
        <v>267</v>
      </c>
      <c r="AT1022" s="16" t="s">
        <v>168</v>
      </c>
      <c r="AU1022" s="16" t="s">
        <v>82</v>
      </c>
      <c r="AY1022" s="16" t="s">
        <v>166</v>
      </c>
      <c r="BE1022" s="214">
        <f>IF(N1022="základní",J1022,0)</f>
        <v>0</v>
      </c>
      <c r="BF1022" s="214">
        <f>IF(N1022="snížená",J1022,0)</f>
        <v>0</v>
      </c>
      <c r="BG1022" s="214">
        <f>IF(N1022="zákl. přenesená",J1022,0)</f>
        <v>0</v>
      </c>
      <c r="BH1022" s="214">
        <f>IF(N1022="sníž. přenesená",J1022,0)</f>
        <v>0</v>
      </c>
      <c r="BI1022" s="214">
        <f>IF(N1022="nulová",J1022,0)</f>
        <v>0</v>
      </c>
      <c r="BJ1022" s="16" t="s">
        <v>80</v>
      </c>
      <c r="BK1022" s="214">
        <f>ROUND(I1022*H1022,2)</f>
        <v>0</v>
      </c>
      <c r="BL1022" s="16" t="s">
        <v>267</v>
      </c>
      <c r="BM1022" s="16" t="s">
        <v>1421</v>
      </c>
    </row>
    <row r="1023" s="11" customFormat="1">
      <c r="B1023" s="218"/>
      <c r="C1023" s="219"/>
      <c r="D1023" s="215" t="s">
        <v>177</v>
      </c>
      <c r="E1023" s="220" t="s">
        <v>19</v>
      </c>
      <c r="F1023" s="221" t="s">
        <v>1422</v>
      </c>
      <c r="G1023" s="219"/>
      <c r="H1023" s="222">
        <v>6.5350000000000001</v>
      </c>
      <c r="I1023" s="223"/>
      <c r="J1023" s="219"/>
      <c r="K1023" s="219"/>
      <c r="L1023" s="224"/>
      <c r="M1023" s="225"/>
      <c r="N1023" s="226"/>
      <c r="O1023" s="226"/>
      <c r="P1023" s="226"/>
      <c r="Q1023" s="226"/>
      <c r="R1023" s="226"/>
      <c r="S1023" s="226"/>
      <c r="T1023" s="227"/>
      <c r="AT1023" s="228" t="s">
        <v>177</v>
      </c>
      <c r="AU1023" s="228" t="s">
        <v>82</v>
      </c>
      <c r="AV1023" s="11" t="s">
        <v>82</v>
      </c>
      <c r="AW1023" s="11" t="s">
        <v>33</v>
      </c>
      <c r="AX1023" s="11" t="s">
        <v>72</v>
      </c>
      <c r="AY1023" s="228" t="s">
        <v>166</v>
      </c>
    </row>
    <row r="1024" s="13" customFormat="1">
      <c r="B1024" s="240"/>
      <c r="C1024" s="241"/>
      <c r="D1024" s="215" t="s">
        <v>177</v>
      </c>
      <c r="E1024" s="242" t="s">
        <v>19</v>
      </c>
      <c r="F1024" s="243" t="s">
        <v>1423</v>
      </c>
      <c r="G1024" s="241"/>
      <c r="H1024" s="242" t="s">
        <v>19</v>
      </c>
      <c r="I1024" s="244"/>
      <c r="J1024" s="241"/>
      <c r="K1024" s="241"/>
      <c r="L1024" s="245"/>
      <c r="M1024" s="246"/>
      <c r="N1024" s="247"/>
      <c r="O1024" s="247"/>
      <c r="P1024" s="247"/>
      <c r="Q1024" s="247"/>
      <c r="R1024" s="247"/>
      <c r="S1024" s="247"/>
      <c r="T1024" s="248"/>
      <c r="AT1024" s="249" t="s">
        <v>177</v>
      </c>
      <c r="AU1024" s="249" t="s">
        <v>82</v>
      </c>
      <c r="AV1024" s="13" t="s">
        <v>80</v>
      </c>
      <c r="AW1024" s="13" t="s">
        <v>33</v>
      </c>
      <c r="AX1024" s="13" t="s">
        <v>72</v>
      </c>
      <c r="AY1024" s="249" t="s">
        <v>166</v>
      </c>
    </row>
    <row r="1025" s="12" customFormat="1">
      <c r="B1025" s="229"/>
      <c r="C1025" s="230"/>
      <c r="D1025" s="215" t="s">
        <v>177</v>
      </c>
      <c r="E1025" s="231" t="s">
        <v>19</v>
      </c>
      <c r="F1025" s="232" t="s">
        <v>179</v>
      </c>
      <c r="G1025" s="230"/>
      <c r="H1025" s="233">
        <v>6.5350000000000001</v>
      </c>
      <c r="I1025" s="234"/>
      <c r="J1025" s="230"/>
      <c r="K1025" s="230"/>
      <c r="L1025" s="235"/>
      <c r="M1025" s="236"/>
      <c r="N1025" s="237"/>
      <c r="O1025" s="237"/>
      <c r="P1025" s="237"/>
      <c r="Q1025" s="237"/>
      <c r="R1025" s="237"/>
      <c r="S1025" s="237"/>
      <c r="T1025" s="238"/>
      <c r="AT1025" s="239" t="s">
        <v>177</v>
      </c>
      <c r="AU1025" s="239" t="s">
        <v>82</v>
      </c>
      <c r="AV1025" s="12" t="s">
        <v>173</v>
      </c>
      <c r="AW1025" s="12" t="s">
        <v>33</v>
      </c>
      <c r="AX1025" s="12" t="s">
        <v>80</v>
      </c>
      <c r="AY1025" s="239" t="s">
        <v>166</v>
      </c>
    </row>
    <row r="1026" s="1" customFormat="1" ht="16.5" customHeight="1">
      <c r="B1026" s="37"/>
      <c r="C1026" s="203" t="s">
        <v>1424</v>
      </c>
      <c r="D1026" s="203" t="s">
        <v>168</v>
      </c>
      <c r="E1026" s="204" t="s">
        <v>1425</v>
      </c>
      <c r="F1026" s="205" t="s">
        <v>1426</v>
      </c>
      <c r="G1026" s="206" t="s">
        <v>350</v>
      </c>
      <c r="H1026" s="207">
        <v>7.2350000000000003</v>
      </c>
      <c r="I1026" s="208"/>
      <c r="J1026" s="209">
        <f>ROUND(I1026*H1026,2)</f>
        <v>0</v>
      </c>
      <c r="K1026" s="205" t="s">
        <v>172</v>
      </c>
      <c r="L1026" s="42"/>
      <c r="M1026" s="210" t="s">
        <v>19</v>
      </c>
      <c r="N1026" s="211" t="s">
        <v>43</v>
      </c>
      <c r="O1026" s="78"/>
      <c r="P1026" s="212">
        <f>O1026*H1026</f>
        <v>0</v>
      </c>
      <c r="Q1026" s="212">
        <v>0.0025999999999999999</v>
      </c>
      <c r="R1026" s="212">
        <f>Q1026*H1026</f>
        <v>0.018811000000000001</v>
      </c>
      <c r="S1026" s="212">
        <v>0</v>
      </c>
      <c r="T1026" s="213">
        <f>S1026*H1026</f>
        <v>0</v>
      </c>
      <c r="AR1026" s="16" t="s">
        <v>267</v>
      </c>
      <c r="AT1026" s="16" t="s">
        <v>168</v>
      </c>
      <c r="AU1026" s="16" t="s">
        <v>82</v>
      </c>
      <c r="AY1026" s="16" t="s">
        <v>166</v>
      </c>
      <c r="BE1026" s="214">
        <f>IF(N1026="základní",J1026,0)</f>
        <v>0</v>
      </c>
      <c r="BF1026" s="214">
        <f>IF(N1026="snížená",J1026,0)</f>
        <v>0</v>
      </c>
      <c r="BG1026" s="214">
        <f>IF(N1026="zákl. přenesená",J1026,0)</f>
        <v>0</v>
      </c>
      <c r="BH1026" s="214">
        <f>IF(N1026="sníž. přenesená",J1026,0)</f>
        <v>0</v>
      </c>
      <c r="BI1026" s="214">
        <f>IF(N1026="nulová",J1026,0)</f>
        <v>0</v>
      </c>
      <c r="BJ1026" s="16" t="s">
        <v>80</v>
      </c>
      <c r="BK1026" s="214">
        <f>ROUND(I1026*H1026,2)</f>
        <v>0</v>
      </c>
      <c r="BL1026" s="16" t="s">
        <v>267</v>
      </c>
      <c r="BM1026" s="16" t="s">
        <v>1427</v>
      </c>
    </row>
    <row r="1027" s="11" customFormat="1">
      <c r="B1027" s="218"/>
      <c r="C1027" s="219"/>
      <c r="D1027" s="215" t="s">
        <v>177</v>
      </c>
      <c r="E1027" s="220" t="s">
        <v>19</v>
      </c>
      <c r="F1027" s="221" t="s">
        <v>1428</v>
      </c>
      <c r="G1027" s="219"/>
      <c r="H1027" s="222">
        <v>7.2350000000000003</v>
      </c>
      <c r="I1027" s="223"/>
      <c r="J1027" s="219"/>
      <c r="K1027" s="219"/>
      <c r="L1027" s="224"/>
      <c r="M1027" s="225"/>
      <c r="N1027" s="226"/>
      <c r="O1027" s="226"/>
      <c r="P1027" s="226"/>
      <c r="Q1027" s="226"/>
      <c r="R1027" s="226"/>
      <c r="S1027" s="226"/>
      <c r="T1027" s="227"/>
      <c r="AT1027" s="228" t="s">
        <v>177</v>
      </c>
      <c r="AU1027" s="228" t="s">
        <v>82</v>
      </c>
      <c r="AV1027" s="11" t="s">
        <v>82</v>
      </c>
      <c r="AW1027" s="11" t="s">
        <v>33</v>
      </c>
      <c r="AX1027" s="11" t="s">
        <v>72</v>
      </c>
      <c r="AY1027" s="228" t="s">
        <v>166</v>
      </c>
    </row>
    <row r="1028" s="13" customFormat="1">
      <c r="B1028" s="240"/>
      <c r="C1028" s="241"/>
      <c r="D1028" s="215" t="s">
        <v>177</v>
      </c>
      <c r="E1028" s="242" t="s">
        <v>19</v>
      </c>
      <c r="F1028" s="243" t="s">
        <v>1429</v>
      </c>
      <c r="G1028" s="241"/>
      <c r="H1028" s="242" t="s">
        <v>19</v>
      </c>
      <c r="I1028" s="244"/>
      <c r="J1028" s="241"/>
      <c r="K1028" s="241"/>
      <c r="L1028" s="245"/>
      <c r="M1028" s="246"/>
      <c r="N1028" s="247"/>
      <c r="O1028" s="247"/>
      <c r="P1028" s="247"/>
      <c r="Q1028" s="247"/>
      <c r="R1028" s="247"/>
      <c r="S1028" s="247"/>
      <c r="T1028" s="248"/>
      <c r="AT1028" s="249" t="s">
        <v>177</v>
      </c>
      <c r="AU1028" s="249" t="s">
        <v>82</v>
      </c>
      <c r="AV1028" s="13" t="s">
        <v>80</v>
      </c>
      <c r="AW1028" s="13" t="s">
        <v>33</v>
      </c>
      <c r="AX1028" s="13" t="s">
        <v>72</v>
      </c>
      <c r="AY1028" s="249" t="s">
        <v>166</v>
      </c>
    </row>
    <row r="1029" s="12" customFormat="1">
      <c r="B1029" s="229"/>
      <c r="C1029" s="230"/>
      <c r="D1029" s="215" t="s">
        <v>177</v>
      </c>
      <c r="E1029" s="231" t="s">
        <v>19</v>
      </c>
      <c r="F1029" s="232" t="s">
        <v>179</v>
      </c>
      <c r="G1029" s="230"/>
      <c r="H1029" s="233">
        <v>7.2350000000000003</v>
      </c>
      <c r="I1029" s="234"/>
      <c r="J1029" s="230"/>
      <c r="K1029" s="230"/>
      <c r="L1029" s="235"/>
      <c r="M1029" s="236"/>
      <c r="N1029" s="237"/>
      <c r="O1029" s="237"/>
      <c r="P1029" s="237"/>
      <c r="Q1029" s="237"/>
      <c r="R1029" s="237"/>
      <c r="S1029" s="237"/>
      <c r="T1029" s="238"/>
      <c r="AT1029" s="239" t="s">
        <v>177</v>
      </c>
      <c r="AU1029" s="239" t="s">
        <v>82</v>
      </c>
      <c r="AV1029" s="12" t="s">
        <v>173</v>
      </c>
      <c r="AW1029" s="12" t="s">
        <v>33</v>
      </c>
      <c r="AX1029" s="12" t="s">
        <v>80</v>
      </c>
      <c r="AY1029" s="239" t="s">
        <v>166</v>
      </c>
    </row>
    <row r="1030" s="1" customFormat="1" ht="16.5" customHeight="1">
      <c r="B1030" s="37"/>
      <c r="C1030" s="203" t="s">
        <v>1430</v>
      </c>
      <c r="D1030" s="203" t="s">
        <v>168</v>
      </c>
      <c r="E1030" s="204" t="s">
        <v>1431</v>
      </c>
      <c r="F1030" s="205" t="s">
        <v>1432</v>
      </c>
      <c r="G1030" s="206" t="s">
        <v>251</v>
      </c>
      <c r="H1030" s="207">
        <v>1</v>
      </c>
      <c r="I1030" s="208"/>
      <c r="J1030" s="209">
        <f>ROUND(I1030*H1030,2)</f>
        <v>0</v>
      </c>
      <c r="K1030" s="205" t="s">
        <v>172</v>
      </c>
      <c r="L1030" s="42"/>
      <c r="M1030" s="210" t="s">
        <v>19</v>
      </c>
      <c r="N1030" s="211" t="s">
        <v>43</v>
      </c>
      <c r="O1030" s="78"/>
      <c r="P1030" s="212">
        <f>O1030*H1030</f>
        <v>0</v>
      </c>
      <c r="Q1030" s="212">
        <v>0.0027200000000000002</v>
      </c>
      <c r="R1030" s="212">
        <f>Q1030*H1030</f>
        <v>0.0027200000000000002</v>
      </c>
      <c r="S1030" s="212">
        <v>0</v>
      </c>
      <c r="T1030" s="213">
        <f>S1030*H1030</f>
        <v>0</v>
      </c>
      <c r="AR1030" s="16" t="s">
        <v>267</v>
      </c>
      <c r="AT1030" s="16" t="s">
        <v>168</v>
      </c>
      <c r="AU1030" s="16" t="s">
        <v>82</v>
      </c>
      <c r="AY1030" s="16" t="s">
        <v>166</v>
      </c>
      <c r="BE1030" s="214">
        <f>IF(N1030="základní",J1030,0)</f>
        <v>0</v>
      </c>
      <c r="BF1030" s="214">
        <f>IF(N1030="snížená",J1030,0)</f>
        <v>0</v>
      </c>
      <c r="BG1030" s="214">
        <f>IF(N1030="zákl. přenesená",J1030,0)</f>
        <v>0</v>
      </c>
      <c r="BH1030" s="214">
        <f>IF(N1030="sníž. přenesená",J1030,0)</f>
        <v>0</v>
      </c>
      <c r="BI1030" s="214">
        <f>IF(N1030="nulová",J1030,0)</f>
        <v>0</v>
      </c>
      <c r="BJ1030" s="16" t="s">
        <v>80</v>
      </c>
      <c r="BK1030" s="214">
        <f>ROUND(I1030*H1030,2)</f>
        <v>0</v>
      </c>
      <c r="BL1030" s="16" t="s">
        <v>267</v>
      </c>
      <c r="BM1030" s="16" t="s">
        <v>1433</v>
      </c>
    </row>
    <row r="1031" s="1" customFormat="1" ht="16.5" customHeight="1">
      <c r="B1031" s="37"/>
      <c r="C1031" s="203" t="s">
        <v>1434</v>
      </c>
      <c r="D1031" s="203" t="s">
        <v>168</v>
      </c>
      <c r="E1031" s="204" t="s">
        <v>1435</v>
      </c>
      <c r="F1031" s="205" t="s">
        <v>1436</v>
      </c>
      <c r="G1031" s="206" t="s">
        <v>350</v>
      </c>
      <c r="H1031" s="207">
        <v>7.2999999999999998</v>
      </c>
      <c r="I1031" s="208"/>
      <c r="J1031" s="209">
        <f>ROUND(I1031*H1031,2)</f>
        <v>0</v>
      </c>
      <c r="K1031" s="205" t="s">
        <v>172</v>
      </c>
      <c r="L1031" s="42"/>
      <c r="M1031" s="210" t="s">
        <v>19</v>
      </c>
      <c r="N1031" s="211" t="s">
        <v>43</v>
      </c>
      <c r="O1031" s="78"/>
      <c r="P1031" s="212">
        <f>O1031*H1031</f>
        <v>0</v>
      </c>
      <c r="Q1031" s="212">
        <v>0.0028300000000000001</v>
      </c>
      <c r="R1031" s="212">
        <f>Q1031*H1031</f>
        <v>0.020659</v>
      </c>
      <c r="S1031" s="212">
        <v>0</v>
      </c>
      <c r="T1031" s="213">
        <f>S1031*H1031</f>
        <v>0</v>
      </c>
      <c r="AR1031" s="16" t="s">
        <v>267</v>
      </c>
      <c r="AT1031" s="16" t="s">
        <v>168</v>
      </c>
      <c r="AU1031" s="16" t="s">
        <v>82</v>
      </c>
      <c r="AY1031" s="16" t="s">
        <v>166</v>
      </c>
      <c r="BE1031" s="214">
        <f>IF(N1031="základní",J1031,0)</f>
        <v>0</v>
      </c>
      <c r="BF1031" s="214">
        <f>IF(N1031="snížená",J1031,0)</f>
        <v>0</v>
      </c>
      <c r="BG1031" s="214">
        <f>IF(N1031="zákl. přenesená",J1031,0)</f>
        <v>0</v>
      </c>
      <c r="BH1031" s="214">
        <f>IF(N1031="sníž. přenesená",J1031,0)</f>
        <v>0</v>
      </c>
      <c r="BI1031" s="214">
        <f>IF(N1031="nulová",J1031,0)</f>
        <v>0</v>
      </c>
      <c r="BJ1031" s="16" t="s">
        <v>80</v>
      </c>
      <c r="BK1031" s="214">
        <f>ROUND(I1031*H1031,2)</f>
        <v>0</v>
      </c>
      <c r="BL1031" s="16" t="s">
        <v>267</v>
      </c>
      <c r="BM1031" s="16" t="s">
        <v>1437</v>
      </c>
    </row>
    <row r="1032" s="11" customFormat="1">
      <c r="B1032" s="218"/>
      <c r="C1032" s="219"/>
      <c r="D1032" s="215" t="s">
        <v>177</v>
      </c>
      <c r="E1032" s="220" t="s">
        <v>19</v>
      </c>
      <c r="F1032" s="221" t="s">
        <v>1438</v>
      </c>
      <c r="G1032" s="219"/>
      <c r="H1032" s="222">
        <v>7.2999999999999998</v>
      </c>
      <c r="I1032" s="223"/>
      <c r="J1032" s="219"/>
      <c r="K1032" s="219"/>
      <c r="L1032" s="224"/>
      <c r="M1032" s="225"/>
      <c r="N1032" s="226"/>
      <c r="O1032" s="226"/>
      <c r="P1032" s="226"/>
      <c r="Q1032" s="226"/>
      <c r="R1032" s="226"/>
      <c r="S1032" s="226"/>
      <c r="T1032" s="227"/>
      <c r="AT1032" s="228" t="s">
        <v>177</v>
      </c>
      <c r="AU1032" s="228" t="s">
        <v>82</v>
      </c>
      <c r="AV1032" s="11" t="s">
        <v>82</v>
      </c>
      <c r="AW1032" s="11" t="s">
        <v>33</v>
      </c>
      <c r="AX1032" s="11" t="s">
        <v>72</v>
      </c>
      <c r="AY1032" s="228" t="s">
        <v>166</v>
      </c>
    </row>
    <row r="1033" s="13" customFormat="1">
      <c r="B1033" s="240"/>
      <c r="C1033" s="241"/>
      <c r="D1033" s="215" t="s">
        <v>177</v>
      </c>
      <c r="E1033" s="242" t="s">
        <v>19</v>
      </c>
      <c r="F1033" s="243" t="s">
        <v>1439</v>
      </c>
      <c r="G1033" s="241"/>
      <c r="H1033" s="242" t="s">
        <v>19</v>
      </c>
      <c r="I1033" s="244"/>
      <c r="J1033" s="241"/>
      <c r="K1033" s="241"/>
      <c r="L1033" s="245"/>
      <c r="M1033" s="246"/>
      <c r="N1033" s="247"/>
      <c r="O1033" s="247"/>
      <c r="P1033" s="247"/>
      <c r="Q1033" s="247"/>
      <c r="R1033" s="247"/>
      <c r="S1033" s="247"/>
      <c r="T1033" s="248"/>
      <c r="AT1033" s="249" t="s">
        <v>177</v>
      </c>
      <c r="AU1033" s="249" t="s">
        <v>82</v>
      </c>
      <c r="AV1033" s="13" t="s">
        <v>80</v>
      </c>
      <c r="AW1033" s="13" t="s">
        <v>33</v>
      </c>
      <c r="AX1033" s="13" t="s">
        <v>72</v>
      </c>
      <c r="AY1033" s="249" t="s">
        <v>166</v>
      </c>
    </row>
    <row r="1034" s="12" customFormat="1">
      <c r="B1034" s="229"/>
      <c r="C1034" s="230"/>
      <c r="D1034" s="215" t="s">
        <v>177</v>
      </c>
      <c r="E1034" s="231" t="s">
        <v>19</v>
      </c>
      <c r="F1034" s="232" t="s">
        <v>179</v>
      </c>
      <c r="G1034" s="230"/>
      <c r="H1034" s="233">
        <v>7.2999999999999998</v>
      </c>
      <c r="I1034" s="234"/>
      <c r="J1034" s="230"/>
      <c r="K1034" s="230"/>
      <c r="L1034" s="235"/>
      <c r="M1034" s="236"/>
      <c r="N1034" s="237"/>
      <c r="O1034" s="237"/>
      <c r="P1034" s="237"/>
      <c r="Q1034" s="237"/>
      <c r="R1034" s="237"/>
      <c r="S1034" s="237"/>
      <c r="T1034" s="238"/>
      <c r="AT1034" s="239" t="s">
        <v>177</v>
      </c>
      <c r="AU1034" s="239" t="s">
        <v>82</v>
      </c>
      <c r="AV1034" s="12" t="s">
        <v>173</v>
      </c>
      <c r="AW1034" s="12" t="s">
        <v>33</v>
      </c>
      <c r="AX1034" s="12" t="s">
        <v>80</v>
      </c>
      <c r="AY1034" s="239" t="s">
        <v>166</v>
      </c>
    </row>
    <row r="1035" s="1" customFormat="1" ht="16.5" customHeight="1">
      <c r="B1035" s="37"/>
      <c r="C1035" s="203" t="s">
        <v>1440</v>
      </c>
      <c r="D1035" s="203" t="s">
        <v>168</v>
      </c>
      <c r="E1035" s="204" t="s">
        <v>1435</v>
      </c>
      <c r="F1035" s="205" t="s">
        <v>1436</v>
      </c>
      <c r="G1035" s="206" t="s">
        <v>350</v>
      </c>
      <c r="H1035" s="207">
        <v>7.2999999999999998</v>
      </c>
      <c r="I1035" s="208"/>
      <c r="J1035" s="209">
        <f>ROUND(I1035*H1035,2)</f>
        <v>0</v>
      </c>
      <c r="K1035" s="205" t="s">
        <v>172</v>
      </c>
      <c r="L1035" s="42"/>
      <c r="M1035" s="210" t="s">
        <v>19</v>
      </c>
      <c r="N1035" s="211" t="s">
        <v>43</v>
      </c>
      <c r="O1035" s="78"/>
      <c r="P1035" s="212">
        <f>O1035*H1035</f>
        <v>0</v>
      </c>
      <c r="Q1035" s="212">
        <v>0.0028300000000000001</v>
      </c>
      <c r="R1035" s="212">
        <f>Q1035*H1035</f>
        <v>0.020659</v>
      </c>
      <c r="S1035" s="212">
        <v>0</v>
      </c>
      <c r="T1035" s="213">
        <f>S1035*H1035</f>
        <v>0</v>
      </c>
      <c r="AR1035" s="16" t="s">
        <v>267</v>
      </c>
      <c r="AT1035" s="16" t="s">
        <v>168</v>
      </c>
      <c r="AU1035" s="16" t="s">
        <v>82</v>
      </c>
      <c r="AY1035" s="16" t="s">
        <v>166</v>
      </c>
      <c r="BE1035" s="214">
        <f>IF(N1035="základní",J1035,0)</f>
        <v>0</v>
      </c>
      <c r="BF1035" s="214">
        <f>IF(N1035="snížená",J1035,0)</f>
        <v>0</v>
      </c>
      <c r="BG1035" s="214">
        <f>IF(N1035="zákl. přenesená",J1035,0)</f>
        <v>0</v>
      </c>
      <c r="BH1035" s="214">
        <f>IF(N1035="sníž. přenesená",J1035,0)</f>
        <v>0</v>
      </c>
      <c r="BI1035" s="214">
        <f>IF(N1035="nulová",J1035,0)</f>
        <v>0</v>
      </c>
      <c r="BJ1035" s="16" t="s">
        <v>80</v>
      </c>
      <c r="BK1035" s="214">
        <f>ROUND(I1035*H1035,2)</f>
        <v>0</v>
      </c>
      <c r="BL1035" s="16" t="s">
        <v>267</v>
      </c>
      <c r="BM1035" s="16" t="s">
        <v>1441</v>
      </c>
    </row>
    <row r="1036" s="11" customFormat="1">
      <c r="B1036" s="218"/>
      <c r="C1036" s="219"/>
      <c r="D1036" s="215" t="s">
        <v>177</v>
      </c>
      <c r="E1036" s="220" t="s">
        <v>19</v>
      </c>
      <c r="F1036" s="221" t="s">
        <v>1438</v>
      </c>
      <c r="G1036" s="219"/>
      <c r="H1036" s="222">
        <v>7.2999999999999998</v>
      </c>
      <c r="I1036" s="223"/>
      <c r="J1036" s="219"/>
      <c r="K1036" s="219"/>
      <c r="L1036" s="224"/>
      <c r="M1036" s="225"/>
      <c r="N1036" s="226"/>
      <c r="O1036" s="226"/>
      <c r="P1036" s="226"/>
      <c r="Q1036" s="226"/>
      <c r="R1036" s="226"/>
      <c r="S1036" s="226"/>
      <c r="T1036" s="227"/>
      <c r="AT1036" s="228" t="s">
        <v>177</v>
      </c>
      <c r="AU1036" s="228" t="s">
        <v>82</v>
      </c>
      <c r="AV1036" s="11" t="s">
        <v>82</v>
      </c>
      <c r="AW1036" s="11" t="s">
        <v>33</v>
      </c>
      <c r="AX1036" s="11" t="s">
        <v>72</v>
      </c>
      <c r="AY1036" s="228" t="s">
        <v>166</v>
      </c>
    </row>
    <row r="1037" s="13" customFormat="1">
      <c r="B1037" s="240"/>
      <c r="C1037" s="241"/>
      <c r="D1037" s="215" t="s">
        <v>177</v>
      </c>
      <c r="E1037" s="242" t="s">
        <v>19</v>
      </c>
      <c r="F1037" s="243" t="s">
        <v>1442</v>
      </c>
      <c r="G1037" s="241"/>
      <c r="H1037" s="242" t="s">
        <v>19</v>
      </c>
      <c r="I1037" s="244"/>
      <c r="J1037" s="241"/>
      <c r="K1037" s="241"/>
      <c r="L1037" s="245"/>
      <c r="M1037" s="246"/>
      <c r="N1037" s="247"/>
      <c r="O1037" s="247"/>
      <c r="P1037" s="247"/>
      <c r="Q1037" s="247"/>
      <c r="R1037" s="247"/>
      <c r="S1037" s="247"/>
      <c r="T1037" s="248"/>
      <c r="AT1037" s="249" t="s">
        <v>177</v>
      </c>
      <c r="AU1037" s="249" t="s">
        <v>82</v>
      </c>
      <c r="AV1037" s="13" t="s">
        <v>80</v>
      </c>
      <c r="AW1037" s="13" t="s">
        <v>33</v>
      </c>
      <c r="AX1037" s="13" t="s">
        <v>72</v>
      </c>
      <c r="AY1037" s="249" t="s">
        <v>166</v>
      </c>
    </row>
    <row r="1038" s="12" customFormat="1">
      <c r="B1038" s="229"/>
      <c r="C1038" s="230"/>
      <c r="D1038" s="215" t="s">
        <v>177</v>
      </c>
      <c r="E1038" s="231" t="s">
        <v>19</v>
      </c>
      <c r="F1038" s="232" t="s">
        <v>179</v>
      </c>
      <c r="G1038" s="230"/>
      <c r="H1038" s="233">
        <v>7.2999999999999998</v>
      </c>
      <c r="I1038" s="234"/>
      <c r="J1038" s="230"/>
      <c r="K1038" s="230"/>
      <c r="L1038" s="235"/>
      <c r="M1038" s="236"/>
      <c r="N1038" s="237"/>
      <c r="O1038" s="237"/>
      <c r="P1038" s="237"/>
      <c r="Q1038" s="237"/>
      <c r="R1038" s="237"/>
      <c r="S1038" s="237"/>
      <c r="T1038" s="238"/>
      <c r="AT1038" s="239" t="s">
        <v>177</v>
      </c>
      <c r="AU1038" s="239" t="s">
        <v>82</v>
      </c>
      <c r="AV1038" s="12" t="s">
        <v>173</v>
      </c>
      <c r="AW1038" s="12" t="s">
        <v>33</v>
      </c>
      <c r="AX1038" s="12" t="s">
        <v>80</v>
      </c>
      <c r="AY1038" s="239" t="s">
        <v>166</v>
      </c>
    </row>
    <row r="1039" s="1" customFormat="1" ht="22.5" customHeight="1">
      <c r="B1039" s="37"/>
      <c r="C1039" s="203" t="s">
        <v>1443</v>
      </c>
      <c r="D1039" s="203" t="s">
        <v>168</v>
      </c>
      <c r="E1039" s="204" t="s">
        <v>1444</v>
      </c>
      <c r="F1039" s="205" t="s">
        <v>1445</v>
      </c>
      <c r="G1039" s="206" t="s">
        <v>221</v>
      </c>
      <c r="H1039" s="207">
        <v>0.23400000000000001</v>
      </c>
      <c r="I1039" s="208"/>
      <c r="J1039" s="209">
        <f>ROUND(I1039*H1039,2)</f>
        <v>0</v>
      </c>
      <c r="K1039" s="205" t="s">
        <v>172</v>
      </c>
      <c r="L1039" s="42"/>
      <c r="M1039" s="210" t="s">
        <v>19</v>
      </c>
      <c r="N1039" s="211" t="s">
        <v>43</v>
      </c>
      <c r="O1039" s="78"/>
      <c r="P1039" s="212">
        <f>O1039*H1039</f>
        <v>0</v>
      </c>
      <c r="Q1039" s="212">
        <v>0</v>
      </c>
      <c r="R1039" s="212">
        <f>Q1039*H1039</f>
        <v>0</v>
      </c>
      <c r="S1039" s="212">
        <v>0</v>
      </c>
      <c r="T1039" s="213">
        <f>S1039*H1039</f>
        <v>0</v>
      </c>
      <c r="AR1039" s="16" t="s">
        <v>267</v>
      </c>
      <c r="AT1039" s="16" t="s">
        <v>168</v>
      </c>
      <c r="AU1039" s="16" t="s">
        <v>82</v>
      </c>
      <c r="AY1039" s="16" t="s">
        <v>166</v>
      </c>
      <c r="BE1039" s="214">
        <f>IF(N1039="základní",J1039,0)</f>
        <v>0</v>
      </c>
      <c r="BF1039" s="214">
        <f>IF(N1039="snížená",J1039,0)</f>
        <v>0</v>
      </c>
      <c r="BG1039" s="214">
        <f>IF(N1039="zákl. přenesená",J1039,0)</f>
        <v>0</v>
      </c>
      <c r="BH1039" s="214">
        <f>IF(N1039="sníž. přenesená",J1039,0)</f>
        <v>0</v>
      </c>
      <c r="BI1039" s="214">
        <f>IF(N1039="nulová",J1039,0)</f>
        <v>0</v>
      </c>
      <c r="BJ1039" s="16" t="s">
        <v>80</v>
      </c>
      <c r="BK1039" s="214">
        <f>ROUND(I1039*H1039,2)</f>
        <v>0</v>
      </c>
      <c r="BL1039" s="16" t="s">
        <v>267</v>
      </c>
      <c r="BM1039" s="16" t="s">
        <v>1446</v>
      </c>
    </row>
    <row r="1040" s="1" customFormat="1">
      <c r="B1040" s="37"/>
      <c r="C1040" s="38"/>
      <c r="D1040" s="215" t="s">
        <v>175</v>
      </c>
      <c r="E1040" s="38"/>
      <c r="F1040" s="216" t="s">
        <v>1447</v>
      </c>
      <c r="G1040" s="38"/>
      <c r="H1040" s="38"/>
      <c r="I1040" s="129"/>
      <c r="J1040" s="38"/>
      <c r="K1040" s="38"/>
      <c r="L1040" s="42"/>
      <c r="M1040" s="217"/>
      <c r="N1040" s="78"/>
      <c r="O1040" s="78"/>
      <c r="P1040" s="78"/>
      <c r="Q1040" s="78"/>
      <c r="R1040" s="78"/>
      <c r="S1040" s="78"/>
      <c r="T1040" s="79"/>
      <c r="AT1040" s="16" t="s">
        <v>175</v>
      </c>
      <c r="AU1040" s="16" t="s">
        <v>82</v>
      </c>
    </row>
    <row r="1041" s="1" customFormat="1" ht="22.5" customHeight="1">
      <c r="B1041" s="37"/>
      <c r="C1041" s="203" t="s">
        <v>1448</v>
      </c>
      <c r="D1041" s="203" t="s">
        <v>168</v>
      </c>
      <c r="E1041" s="204" t="s">
        <v>1449</v>
      </c>
      <c r="F1041" s="205" t="s">
        <v>1450</v>
      </c>
      <c r="G1041" s="206" t="s">
        <v>221</v>
      </c>
      <c r="H1041" s="207">
        <v>0.23400000000000001</v>
      </c>
      <c r="I1041" s="208"/>
      <c r="J1041" s="209">
        <f>ROUND(I1041*H1041,2)</f>
        <v>0</v>
      </c>
      <c r="K1041" s="205" t="s">
        <v>172</v>
      </c>
      <c r="L1041" s="42"/>
      <c r="M1041" s="210" t="s">
        <v>19</v>
      </c>
      <c r="N1041" s="211" t="s">
        <v>43</v>
      </c>
      <c r="O1041" s="78"/>
      <c r="P1041" s="212">
        <f>O1041*H1041</f>
        <v>0</v>
      </c>
      <c r="Q1041" s="212">
        <v>0</v>
      </c>
      <c r="R1041" s="212">
        <f>Q1041*H1041</f>
        <v>0</v>
      </c>
      <c r="S1041" s="212">
        <v>0</v>
      </c>
      <c r="T1041" s="213">
        <f>S1041*H1041</f>
        <v>0</v>
      </c>
      <c r="AR1041" s="16" t="s">
        <v>267</v>
      </c>
      <c r="AT1041" s="16" t="s">
        <v>168</v>
      </c>
      <c r="AU1041" s="16" t="s">
        <v>82</v>
      </c>
      <c r="AY1041" s="16" t="s">
        <v>166</v>
      </c>
      <c r="BE1041" s="214">
        <f>IF(N1041="základní",J1041,0)</f>
        <v>0</v>
      </c>
      <c r="BF1041" s="214">
        <f>IF(N1041="snížená",J1041,0)</f>
        <v>0</v>
      </c>
      <c r="BG1041" s="214">
        <f>IF(N1041="zákl. přenesená",J1041,0)</f>
        <v>0</v>
      </c>
      <c r="BH1041" s="214">
        <f>IF(N1041="sníž. přenesená",J1041,0)</f>
        <v>0</v>
      </c>
      <c r="BI1041" s="214">
        <f>IF(N1041="nulová",J1041,0)</f>
        <v>0</v>
      </c>
      <c r="BJ1041" s="16" t="s">
        <v>80</v>
      </c>
      <c r="BK1041" s="214">
        <f>ROUND(I1041*H1041,2)</f>
        <v>0</v>
      </c>
      <c r="BL1041" s="16" t="s">
        <v>267</v>
      </c>
      <c r="BM1041" s="16" t="s">
        <v>1451</v>
      </c>
    </row>
    <row r="1042" s="1" customFormat="1">
      <c r="B1042" s="37"/>
      <c r="C1042" s="38"/>
      <c r="D1042" s="215" t="s">
        <v>175</v>
      </c>
      <c r="E1042" s="38"/>
      <c r="F1042" s="216" t="s">
        <v>1447</v>
      </c>
      <c r="G1042" s="38"/>
      <c r="H1042" s="38"/>
      <c r="I1042" s="129"/>
      <c r="J1042" s="38"/>
      <c r="K1042" s="38"/>
      <c r="L1042" s="42"/>
      <c r="M1042" s="217"/>
      <c r="N1042" s="78"/>
      <c r="O1042" s="78"/>
      <c r="P1042" s="78"/>
      <c r="Q1042" s="78"/>
      <c r="R1042" s="78"/>
      <c r="S1042" s="78"/>
      <c r="T1042" s="79"/>
      <c r="AT1042" s="16" t="s">
        <v>175</v>
      </c>
      <c r="AU1042" s="16" t="s">
        <v>82</v>
      </c>
    </row>
    <row r="1043" s="10" customFormat="1" ht="22.8" customHeight="1">
      <c r="B1043" s="187"/>
      <c r="C1043" s="188"/>
      <c r="D1043" s="189" t="s">
        <v>71</v>
      </c>
      <c r="E1043" s="201" t="s">
        <v>1452</v>
      </c>
      <c r="F1043" s="201" t="s">
        <v>1453</v>
      </c>
      <c r="G1043" s="188"/>
      <c r="H1043" s="188"/>
      <c r="I1043" s="191"/>
      <c r="J1043" s="202">
        <f>BK1043</f>
        <v>0</v>
      </c>
      <c r="K1043" s="188"/>
      <c r="L1043" s="193"/>
      <c r="M1043" s="194"/>
      <c r="N1043" s="195"/>
      <c r="O1043" s="195"/>
      <c r="P1043" s="196">
        <f>SUM(P1044:P1054)</f>
        <v>0</v>
      </c>
      <c r="Q1043" s="195"/>
      <c r="R1043" s="196">
        <f>SUM(R1044:R1054)</f>
        <v>0.077412499999999995</v>
      </c>
      <c r="S1043" s="195"/>
      <c r="T1043" s="197">
        <f>SUM(T1044:T1054)</f>
        <v>0</v>
      </c>
      <c r="AR1043" s="198" t="s">
        <v>82</v>
      </c>
      <c r="AT1043" s="199" t="s">
        <v>71</v>
      </c>
      <c r="AU1043" s="199" t="s">
        <v>80</v>
      </c>
      <c r="AY1043" s="198" t="s">
        <v>166</v>
      </c>
      <c r="BK1043" s="200">
        <f>SUM(BK1044:BK1054)</f>
        <v>0</v>
      </c>
    </row>
    <row r="1044" s="1" customFormat="1" ht="16.5" customHeight="1">
      <c r="B1044" s="37"/>
      <c r="C1044" s="203" t="s">
        <v>1454</v>
      </c>
      <c r="D1044" s="203" t="s">
        <v>168</v>
      </c>
      <c r="E1044" s="204" t="s">
        <v>1455</v>
      </c>
      <c r="F1044" s="205" t="s">
        <v>1456</v>
      </c>
      <c r="G1044" s="206" t="s">
        <v>287</v>
      </c>
      <c r="H1044" s="207">
        <v>28.149999999999999</v>
      </c>
      <c r="I1044" s="208"/>
      <c r="J1044" s="209">
        <f>ROUND(I1044*H1044,2)</f>
        <v>0</v>
      </c>
      <c r="K1044" s="205" t="s">
        <v>172</v>
      </c>
      <c r="L1044" s="42"/>
      <c r="M1044" s="210" t="s">
        <v>19</v>
      </c>
      <c r="N1044" s="211" t="s">
        <v>43</v>
      </c>
      <c r="O1044" s="78"/>
      <c r="P1044" s="212">
        <f>O1044*H1044</f>
        <v>0</v>
      </c>
      <c r="Q1044" s="212">
        <v>0</v>
      </c>
      <c r="R1044" s="212">
        <f>Q1044*H1044</f>
        <v>0</v>
      </c>
      <c r="S1044" s="212">
        <v>0</v>
      </c>
      <c r="T1044" s="213">
        <f>S1044*H1044</f>
        <v>0</v>
      </c>
      <c r="AR1044" s="16" t="s">
        <v>267</v>
      </c>
      <c r="AT1044" s="16" t="s">
        <v>168</v>
      </c>
      <c r="AU1044" s="16" t="s">
        <v>82</v>
      </c>
      <c r="AY1044" s="16" t="s">
        <v>166</v>
      </c>
      <c r="BE1044" s="214">
        <f>IF(N1044="základní",J1044,0)</f>
        <v>0</v>
      </c>
      <c r="BF1044" s="214">
        <f>IF(N1044="snížená",J1044,0)</f>
        <v>0</v>
      </c>
      <c r="BG1044" s="214">
        <f>IF(N1044="zákl. přenesená",J1044,0)</f>
        <v>0</v>
      </c>
      <c r="BH1044" s="214">
        <f>IF(N1044="sníž. přenesená",J1044,0)</f>
        <v>0</v>
      </c>
      <c r="BI1044" s="214">
        <f>IF(N1044="nulová",J1044,0)</f>
        <v>0</v>
      </c>
      <c r="BJ1044" s="16" t="s">
        <v>80</v>
      </c>
      <c r="BK1044" s="214">
        <f>ROUND(I1044*H1044,2)</f>
        <v>0</v>
      </c>
      <c r="BL1044" s="16" t="s">
        <v>267</v>
      </c>
      <c r="BM1044" s="16" t="s">
        <v>1457</v>
      </c>
    </row>
    <row r="1045" s="1" customFormat="1">
      <c r="B1045" s="37"/>
      <c r="C1045" s="38"/>
      <c r="D1045" s="215" t="s">
        <v>175</v>
      </c>
      <c r="E1045" s="38"/>
      <c r="F1045" s="216" t="s">
        <v>1458</v>
      </c>
      <c r="G1045" s="38"/>
      <c r="H1045" s="38"/>
      <c r="I1045" s="129"/>
      <c r="J1045" s="38"/>
      <c r="K1045" s="38"/>
      <c r="L1045" s="42"/>
      <c r="M1045" s="217"/>
      <c r="N1045" s="78"/>
      <c r="O1045" s="78"/>
      <c r="P1045" s="78"/>
      <c r="Q1045" s="78"/>
      <c r="R1045" s="78"/>
      <c r="S1045" s="78"/>
      <c r="T1045" s="79"/>
      <c r="AT1045" s="16" t="s">
        <v>175</v>
      </c>
      <c r="AU1045" s="16" t="s">
        <v>82</v>
      </c>
    </row>
    <row r="1046" s="11" customFormat="1">
      <c r="B1046" s="218"/>
      <c r="C1046" s="219"/>
      <c r="D1046" s="215" t="s">
        <v>177</v>
      </c>
      <c r="E1046" s="220" t="s">
        <v>19</v>
      </c>
      <c r="F1046" s="221" t="s">
        <v>1459</v>
      </c>
      <c r="G1046" s="219"/>
      <c r="H1046" s="222">
        <v>28.149999999999999</v>
      </c>
      <c r="I1046" s="223"/>
      <c r="J1046" s="219"/>
      <c r="K1046" s="219"/>
      <c r="L1046" s="224"/>
      <c r="M1046" s="225"/>
      <c r="N1046" s="226"/>
      <c r="O1046" s="226"/>
      <c r="P1046" s="226"/>
      <c r="Q1046" s="226"/>
      <c r="R1046" s="226"/>
      <c r="S1046" s="226"/>
      <c r="T1046" s="227"/>
      <c r="AT1046" s="228" t="s">
        <v>177</v>
      </c>
      <c r="AU1046" s="228" t="s">
        <v>82</v>
      </c>
      <c r="AV1046" s="11" t="s">
        <v>82</v>
      </c>
      <c r="AW1046" s="11" t="s">
        <v>33</v>
      </c>
      <c r="AX1046" s="11" t="s">
        <v>72</v>
      </c>
      <c r="AY1046" s="228" t="s">
        <v>166</v>
      </c>
    </row>
    <row r="1047" s="13" customFormat="1">
      <c r="B1047" s="240"/>
      <c r="C1047" s="241"/>
      <c r="D1047" s="215" t="s">
        <v>177</v>
      </c>
      <c r="E1047" s="242" t="s">
        <v>19</v>
      </c>
      <c r="F1047" s="243" t="s">
        <v>1460</v>
      </c>
      <c r="G1047" s="241"/>
      <c r="H1047" s="242" t="s">
        <v>19</v>
      </c>
      <c r="I1047" s="244"/>
      <c r="J1047" s="241"/>
      <c r="K1047" s="241"/>
      <c r="L1047" s="245"/>
      <c r="M1047" s="246"/>
      <c r="N1047" s="247"/>
      <c r="O1047" s="247"/>
      <c r="P1047" s="247"/>
      <c r="Q1047" s="247"/>
      <c r="R1047" s="247"/>
      <c r="S1047" s="247"/>
      <c r="T1047" s="248"/>
      <c r="AT1047" s="249" t="s">
        <v>177</v>
      </c>
      <c r="AU1047" s="249" t="s">
        <v>82</v>
      </c>
      <c r="AV1047" s="13" t="s">
        <v>80</v>
      </c>
      <c r="AW1047" s="13" t="s">
        <v>33</v>
      </c>
      <c r="AX1047" s="13" t="s">
        <v>72</v>
      </c>
      <c r="AY1047" s="249" t="s">
        <v>166</v>
      </c>
    </row>
    <row r="1048" s="12" customFormat="1">
      <c r="B1048" s="229"/>
      <c r="C1048" s="230"/>
      <c r="D1048" s="215" t="s">
        <v>177</v>
      </c>
      <c r="E1048" s="231" t="s">
        <v>19</v>
      </c>
      <c r="F1048" s="232" t="s">
        <v>179</v>
      </c>
      <c r="G1048" s="230"/>
      <c r="H1048" s="233">
        <v>28.149999999999999</v>
      </c>
      <c r="I1048" s="234"/>
      <c r="J1048" s="230"/>
      <c r="K1048" s="230"/>
      <c r="L1048" s="235"/>
      <c r="M1048" s="236"/>
      <c r="N1048" s="237"/>
      <c r="O1048" s="237"/>
      <c r="P1048" s="237"/>
      <c r="Q1048" s="237"/>
      <c r="R1048" s="237"/>
      <c r="S1048" s="237"/>
      <c r="T1048" s="238"/>
      <c r="AT1048" s="239" t="s">
        <v>177</v>
      </c>
      <c r="AU1048" s="239" t="s">
        <v>82</v>
      </c>
      <c r="AV1048" s="12" t="s">
        <v>173</v>
      </c>
      <c r="AW1048" s="12" t="s">
        <v>33</v>
      </c>
      <c r="AX1048" s="12" t="s">
        <v>80</v>
      </c>
      <c r="AY1048" s="239" t="s">
        <v>166</v>
      </c>
    </row>
    <row r="1049" s="1" customFormat="1" ht="16.5" customHeight="1">
      <c r="B1049" s="37"/>
      <c r="C1049" s="250" t="s">
        <v>1461</v>
      </c>
      <c r="D1049" s="250" t="s">
        <v>319</v>
      </c>
      <c r="E1049" s="251" t="s">
        <v>1462</v>
      </c>
      <c r="F1049" s="252" t="s">
        <v>1463</v>
      </c>
      <c r="G1049" s="253" t="s">
        <v>287</v>
      </c>
      <c r="H1049" s="254">
        <v>30.965</v>
      </c>
      <c r="I1049" s="255"/>
      <c r="J1049" s="256">
        <f>ROUND(I1049*H1049,2)</f>
        <v>0</v>
      </c>
      <c r="K1049" s="252" t="s">
        <v>172</v>
      </c>
      <c r="L1049" s="257"/>
      <c r="M1049" s="258" t="s">
        <v>19</v>
      </c>
      <c r="N1049" s="259" t="s">
        <v>43</v>
      </c>
      <c r="O1049" s="78"/>
      <c r="P1049" s="212">
        <f>O1049*H1049</f>
        <v>0</v>
      </c>
      <c r="Q1049" s="212">
        <v>0.0025000000000000001</v>
      </c>
      <c r="R1049" s="212">
        <f>Q1049*H1049</f>
        <v>0.077412499999999995</v>
      </c>
      <c r="S1049" s="212">
        <v>0</v>
      </c>
      <c r="T1049" s="213">
        <f>S1049*H1049</f>
        <v>0</v>
      </c>
      <c r="AR1049" s="16" t="s">
        <v>376</v>
      </c>
      <c r="AT1049" s="16" t="s">
        <v>319</v>
      </c>
      <c r="AU1049" s="16" t="s">
        <v>82</v>
      </c>
      <c r="AY1049" s="16" t="s">
        <v>166</v>
      </c>
      <c r="BE1049" s="214">
        <f>IF(N1049="základní",J1049,0)</f>
        <v>0</v>
      </c>
      <c r="BF1049" s="214">
        <f>IF(N1049="snížená",J1049,0)</f>
        <v>0</v>
      </c>
      <c r="BG1049" s="214">
        <f>IF(N1049="zákl. přenesená",J1049,0)</f>
        <v>0</v>
      </c>
      <c r="BH1049" s="214">
        <f>IF(N1049="sníž. přenesená",J1049,0)</f>
        <v>0</v>
      </c>
      <c r="BI1049" s="214">
        <f>IF(N1049="nulová",J1049,0)</f>
        <v>0</v>
      </c>
      <c r="BJ1049" s="16" t="s">
        <v>80</v>
      </c>
      <c r="BK1049" s="214">
        <f>ROUND(I1049*H1049,2)</f>
        <v>0</v>
      </c>
      <c r="BL1049" s="16" t="s">
        <v>267</v>
      </c>
      <c r="BM1049" s="16" t="s">
        <v>1464</v>
      </c>
    </row>
    <row r="1050" s="11" customFormat="1">
      <c r="B1050" s="218"/>
      <c r="C1050" s="219"/>
      <c r="D1050" s="215" t="s">
        <v>177</v>
      </c>
      <c r="E1050" s="219"/>
      <c r="F1050" s="221" t="s">
        <v>1465</v>
      </c>
      <c r="G1050" s="219"/>
      <c r="H1050" s="222">
        <v>30.965</v>
      </c>
      <c r="I1050" s="223"/>
      <c r="J1050" s="219"/>
      <c r="K1050" s="219"/>
      <c r="L1050" s="224"/>
      <c r="M1050" s="225"/>
      <c r="N1050" s="226"/>
      <c r="O1050" s="226"/>
      <c r="P1050" s="226"/>
      <c r="Q1050" s="226"/>
      <c r="R1050" s="226"/>
      <c r="S1050" s="226"/>
      <c r="T1050" s="227"/>
      <c r="AT1050" s="228" t="s">
        <v>177</v>
      </c>
      <c r="AU1050" s="228" t="s">
        <v>82</v>
      </c>
      <c r="AV1050" s="11" t="s">
        <v>82</v>
      </c>
      <c r="AW1050" s="11" t="s">
        <v>4</v>
      </c>
      <c r="AX1050" s="11" t="s">
        <v>80</v>
      </c>
      <c r="AY1050" s="228" t="s">
        <v>166</v>
      </c>
    </row>
    <row r="1051" s="1" customFormat="1" ht="22.5" customHeight="1">
      <c r="B1051" s="37"/>
      <c r="C1051" s="203" t="s">
        <v>1466</v>
      </c>
      <c r="D1051" s="203" t="s">
        <v>168</v>
      </c>
      <c r="E1051" s="204" t="s">
        <v>1467</v>
      </c>
      <c r="F1051" s="205" t="s">
        <v>1468</v>
      </c>
      <c r="G1051" s="206" t="s">
        <v>221</v>
      </c>
      <c r="H1051" s="207">
        <v>0.076999999999999999</v>
      </c>
      <c r="I1051" s="208"/>
      <c r="J1051" s="209">
        <f>ROUND(I1051*H1051,2)</f>
        <v>0</v>
      </c>
      <c r="K1051" s="205" t="s">
        <v>172</v>
      </c>
      <c r="L1051" s="42"/>
      <c r="M1051" s="210" t="s">
        <v>19</v>
      </c>
      <c r="N1051" s="211" t="s">
        <v>43</v>
      </c>
      <c r="O1051" s="78"/>
      <c r="P1051" s="212">
        <f>O1051*H1051</f>
        <v>0</v>
      </c>
      <c r="Q1051" s="212">
        <v>0</v>
      </c>
      <c r="R1051" s="212">
        <f>Q1051*H1051</f>
        <v>0</v>
      </c>
      <c r="S1051" s="212">
        <v>0</v>
      </c>
      <c r="T1051" s="213">
        <f>S1051*H1051</f>
        <v>0</v>
      </c>
      <c r="AR1051" s="16" t="s">
        <v>267</v>
      </c>
      <c r="AT1051" s="16" t="s">
        <v>168</v>
      </c>
      <c r="AU1051" s="16" t="s">
        <v>82</v>
      </c>
      <c r="AY1051" s="16" t="s">
        <v>166</v>
      </c>
      <c r="BE1051" s="214">
        <f>IF(N1051="základní",J1051,0)</f>
        <v>0</v>
      </c>
      <c r="BF1051" s="214">
        <f>IF(N1051="snížená",J1051,0)</f>
        <v>0</v>
      </c>
      <c r="BG1051" s="214">
        <f>IF(N1051="zákl. přenesená",J1051,0)</f>
        <v>0</v>
      </c>
      <c r="BH1051" s="214">
        <f>IF(N1051="sníž. přenesená",J1051,0)</f>
        <v>0</v>
      </c>
      <c r="BI1051" s="214">
        <f>IF(N1051="nulová",J1051,0)</f>
        <v>0</v>
      </c>
      <c r="BJ1051" s="16" t="s">
        <v>80</v>
      </c>
      <c r="BK1051" s="214">
        <f>ROUND(I1051*H1051,2)</f>
        <v>0</v>
      </c>
      <c r="BL1051" s="16" t="s">
        <v>267</v>
      </c>
      <c r="BM1051" s="16" t="s">
        <v>1469</v>
      </c>
    </row>
    <row r="1052" s="1" customFormat="1">
      <c r="B1052" s="37"/>
      <c r="C1052" s="38"/>
      <c r="D1052" s="215" t="s">
        <v>175</v>
      </c>
      <c r="E1052" s="38"/>
      <c r="F1052" s="216" t="s">
        <v>1180</v>
      </c>
      <c r="G1052" s="38"/>
      <c r="H1052" s="38"/>
      <c r="I1052" s="129"/>
      <c r="J1052" s="38"/>
      <c r="K1052" s="38"/>
      <c r="L1052" s="42"/>
      <c r="M1052" s="217"/>
      <c r="N1052" s="78"/>
      <c r="O1052" s="78"/>
      <c r="P1052" s="78"/>
      <c r="Q1052" s="78"/>
      <c r="R1052" s="78"/>
      <c r="S1052" s="78"/>
      <c r="T1052" s="79"/>
      <c r="AT1052" s="16" t="s">
        <v>175</v>
      </c>
      <c r="AU1052" s="16" t="s">
        <v>82</v>
      </c>
    </row>
    <row r="1053" s="1" customFormat="1" ht="22.5" customHeight="1">
      <c r="B1053" s="37"/>
      <c r="C1053" s="203" t="s">
        <v>1470</v>
      </c>
      <c r="D1053" s="203" t="s">
        <v>168</v>
      </c>
      <c r="E1053" s="204" t="s">
        <v>1471</v>
      </c>
      <c r="F1053" s="205" t="s">
        <v>1472</v>
      </c>
      <c r="G1053" s="206" t="s">
        <v>221</v>
      </c>
      <c r="H1053" s="207">
        <v>0.076999999999999999</v>
      </c>
      <c r="I1053" s="208"/>
      <c r="J1053" s="209">
        <f>ROUND(I1053*H1053,2)</f>
        <v>0</v>
      </c>
      <c r="K1053" s="205" t="s">
        <v>172</v>
      </c>
      <c r="L1053" s="42"/>
      <c r="M1053" s="210" t="s">
        <v>19</v>
      </c>
      <c r="N1053" s="211" t="s">
        <v>43</v>
      </c>
      <c r="O1053" s="78"/>
      <c r="P1053" s="212">
        <f>O1053*H1053</f>
        <v>0</v>
      </c>
      <c r="Q1053" s="212">
        <v>0</v>
      </c>
      <c r="R1053" s="212">
        <f>Q1053*H1053</f>
        <v>0</v>
      </c>
      <c r="S1053" s="212">
        <v>0</v>
      </c>
      <c r="T1053" s="213">
        <f>S1053*H1053</f>
        <v>0</v>
      </c>
      <c r="AR1053" s="16" t="s">
        <v>267</v>
      </c>
      <c r="AT1053" s="16" t="s">
        <v>168</v>
      </c>
      <c r="AU1053" s="16" t="s">
        <v>82</v>
      </c>
      <c r="AY1053" s="16" t="s">
        <v>166</v>
      </c>
      <c r="BE1053" s="214">
        <f>IF(N1053="základní",J1053,0)</f>
        <v>0</v>
      </c>
      <c r="BF1053" s="214">
        <f>IF(N1053="snížená",J1053,0)</f>
        <v>0</v>
      </c>
      <c r="BG1053" s="214">
        <f>IF(N1053="zákl. přenesená",J1053,0)</f>
        <v>0</v>
      </c>
      <c r="BH1053" s="214">
        <f>IF(N1053="sníž. přenesená",J1053,0)</f>
        <v>0</v>
      </c>
      <c r="BI1053" s="214">
        <f>IF(N1053="nulová",J1053,0)</f>
        <v>0</v>
      </c>
      <c r="BJ1053" s="16" t="s">
        <v>80</v>
      </c>
      <c r="BK1053" s="214">
        <f>ROUND(I1053*H1053,2)</f>
        <v>0</v>
      </c>
      <c r="BL1053" s="16" t="s">
        <v>267</v>
      </c>
      <c r="BM1053" s="16" t="s">
        <v>1473</v>
      </c>
    </row>
    <row r="1054" s="1" customFormat="1">
      <c r="B1054" s="37"/>
      <c r="C1054" s="38"/>
      <c r="D1054" s="215" t="s">
        <v>175</v>
      </c>
      <c r="E1054" s="38"/>
      <c r="F1054" s="216" t="s">
        <v>1180</v>
      </c>
      <c r="G1054" s="38"/>
      <c r="H1054" s="38"/>
      <c r="I1054" s="129"/>
      <c r="J1054" s="38"/>
      <c r="K1054" s="38"/>
      <c r="L1054" s="42"/>
      <c r="M1054" s="217"/>
      <c r="N1054" s="78"/>
      <c r="O1054" s="78"/>
      <c r="P1054" s="78"/>
      <c r="Q1054" s="78"/>
      <c r="R1054" s="78"/>
      <c r="S1054" s="78"/>
      <c r="T1054" s="79"/>
      <c r="AT1054" s="16" t="s">
        <v>175</v>
      </c>
      <c r="AU1054" s="16" t="s">
        <v>82</v>
      </c>
    </row>
    <row r="1055" s="10" customFormat="1" ht="22.8" customHeight="1">
      <c r="B1055" s="187"/>
      <c r="C1055" s="188"/>
      <c r="D1055" s="189" t="s">
        <v>71</v>
      </c>
      <c r="E1055" s="201" t="s">
        <v>1474</v>
      </c>
      <c r="F1055" s="201" t="s">
        <v>1475</v>
      </c>
      <c r="G1055" s="188"/>
      <c r="H1055" s="188"/>
      <c r="I1055" s="191"/>
      <c r="J1055" s="202">
        <f>BK1055</f>
        <v>0</v>
      </c>
      <c r="K1055" s="188"/>
      <c r="L1055" s="193"/>
      <c r="M1055" s="194"/>
      <c r="N1055" s="195"/>
      <c r="O1055" s="195"/>
      <c r="P1055" s="196">
        <f>SUM(P1056:P1199)</f>
        <v>0</v>
      </c>
      <c r="Q1055" s="195"/>
      <c r="R1055" s="196">
        <f>SUM(R1056:R1199)</f>
        <v>3.1627959999999997</v>
      </c>
      <c r="S1055" s="195"/>
      <c r="T1055" s="197">
        <f>SUM(T1056:T1199)</f>
        <v>1.101</v>
      </c>
      <c r="AR1055" s="198" t="s">
        <v>82</v>
      </c>
      <c r="AT1055" s="199" t="s">
        <v>71</v>
      </c>
      <c r="AU1055" s="199" t="s">
        <v>80</v>
      </c>
      <c r="AY1055" s="198" t="s">
        <v>166</v>
      </c>
      <c r="BK1055" s="200">
        <f>SUM(BK1056:BK1199)</f>
        <v>0</v>
      </c>
    </row>
    <row r="1056" s="1" customFormat="1" ht="16.5" customHeight="1">
      <c r="B1056" s="37"/>
      <c r="C1056" s="203" t="s">
        <v>1476</v>
      </c>
      <c r="D1056" s="203" t="s">
        <v>168</v>
      </c>
      <c r="E1056" s="204" t="s">
        <v>1477</v>
      </c>
      <c r="F1056" s="205" t="s">
        <v>1478</v>
      </c>
      <c r="G1056" s="206" t="s">
        <v>350</v>
      </c>
      <c r="H1056" s="207">
        <v>37</v>
      </c>
      <c r="I1056" s="208"/>
      <c r="J1056" s="209">
        <f>ROUND(I1056*H1056,2)</f>
        <v>0</v>
      </c>
      <c r="K1056" s="205" t="s">
        <v>172</v>
      </c>
      <c r="L1056" s="42"/>
      <c r="M1056" s="210" t="s">
        <v>19</v>
      </c>
      <c r="N1056" s="211" t="s">
        <v>43</v>
      </c>
      <c r="O1056" s="78"/>
      <c r="P1056" s="212">
        <f>O1056*H1056</f>
        <v>0</v>
      </c>
      <c r="Q1056" s="212">
        <v>0</v>
      </c>
      <c r="R1056" s="212">
        <f>Q1056*H1056</f>
        <v>0</v>
      </c>
      <c r="S1056" s="212">
        <v>0</v>
      </c>
      <c r="T1056" s="213">
        <f>S1056*H1056</f>
        <v>0</v>
      </c>
      <c r="AR1056" s="16" t="s">
        <v>267</v>
      </c>
      <c r="AT1056" s="16" t="s">
        <v>168</v>
      </c>
      <c r="AU1056" s="16" t="s">
        <v>82</v>
      </c>
      <c r="AY1056" s="16" t="s">
        <v>166</v>
      </c>
      <c r="BE1056" s="214">
        <f>IF(N1056="základní",J1056,0)</f>
        <v>0</v>
      </c>
      <c r="BF1056" s="214">
        <f>IF(N1056="snížená",J1056,0)</f>
        <v>0</v>
      </c>
      <c r="BG1056" s="214">
        <f>IF(N1056="zákl. přenesená",J1056,0)</f>
        <v>0</v>
      </c>
      <c r="BH1056" s="214">
        <f>IF(N1056="sníž. přenesená",J1056,0)</f>
        <v>0</v>
      </c>
      <c r="BI1056" s="214">
        <f>IF(N1056="nulová",J1056,0)</f>
        <v>0</v>
      </c>
      <c r="BJ1056" s="16" t="s">
        <v>80</v>
      </c>
      <c r="BK1056" s="214">
        <f>ROUND(I1056*H1056,2)</f>
        <v>0</v>
      </c>
      <c r="BL1056" s="16" t="s">
        <v>267</v>
      </c>
      <c r="BM1056" s="16" t="s">
        <v>1479</v>
      </c>
    </row>
    <row r="1057" s="1" customFormat="1">
      <c r="B1057" s="37"/>
      <c r="C1057" s="38"/>
      <c r="D1057" s="215" t="s">
        <v>175</v>
      </c>
      <c r="E1057" s="38"/>
      <c r="F1057" s="216" t="s">
        <v>1480</v>
      </c>
      <c r="G1057" s="38"/>
      <c r="H1057" s="38"/>
      <c r="I1057" s="129"/>
      <c r="J1057" s="38"/>
      <c r="K1057" s="38"/>
      <c r="L1057" s="42"/>
      <c r="M1057" s="217"/>
      <c r="N1057" s="78"/>
      <c r="O1057" s="78"/>
      <c r="P1057" s="78"/>
      <c r="Q1057" s="78"/>
      <c r="R1057" s="78"/>
      <c r="S1057" s="78"/>
      <c r="T1057" s="79"/>
      <c r="AT1057" s="16" t="s">
        <v>175</v>
      </c>
      <c r="AU1057" s="16" t="s">
        <v>82</v>
      </c>
    </row>
    <row r="1058" s="11" customFormat="1">
      <c r="B1058" s="218"/>
      <c r="C1058" s="219"/>
      <c r="D1058" s="215" t="s">
        <v>177</v>
      </c>
      <c r="E1058" s="220" t="s">
        <v>19</v>
      </c>
      <c r="F1058" s="221" t="s">
        <v>417</v>
      </c>
      <c r="G1058" s="219"/>
      <c r="H1058" s="222">
        <v>37</v>
      </c>
      <c r="I1058" s="223"/>
      <c r="J1058" s="219"/>
      <c r="K1058" s="219"/>
      <c r="L1058" s="224"/>
      <c r="M1058" s="225"/>
      <c r="N1058" s="226"/>
      <c r="O1058" s="226"/>
      <c r="P1058" s="226"/>
      <c r="Q1058" s="226"/>
      <c r="R1058" s="226"/>
      <c r="S1058" s="226"/>
      <c r="T1058" s="227"/>
      <c r="AT1058" s="228" t="s">
        <v>177</v>
      </c>
      <c r="AU1058" s="228" t="s">
        <v>82</v>
      </c>
      <c r="AV1058" s="11" t="s">
        <v>82</v>
      </c>
      <c r="AW1058" s="11" t="s">
        <v>33</v>
      </c>
      <c r="AX1058" s="11" t="s">
        <v>72</v>
      </c>
      <c r="AY1058" s="228" t="s">
        <v>166</v>
      </c>
    </row>
    <row r="1059" s="13" customFormat="1">
      <c r="B1059" s="240"/>
      <c r="C1059" s="241"/>
      <c r="D1059" s="215" t="s">
        <v>177</v>
      </c>
      <c r="E1059" s="242" t="s">
        <v>19</v>
      </c>
      <c r="F1059" s="243" t="s">
        <v>1481</v>
      </c>
      <c r="G1059" s="241"/>
      <c r="H1059" s="242" t="s">
        <v>19</v>
      </c>
      <c r="I1059" s="244"/>
      <c r="J1059" s="241"/>
      <c r="K1059" s="241"/>
      <c r="L1059" s="245"/>
      <c r="M1059" s="246"/>
      <c r="N1059" s="247"/>
      <c r="O1059" s="247"/>
      <c r="P1059" s="247"/>
      <c r="Q1059" s="247"/>
      <c r="R1059" s="247"/>
      <c r="S1059" s="247"/>
      <c r="T1059" s="248"/>
      <c r="AT1059" s="249" t="s">
        <v>177</v>
      </c>
      <c r="AU1059" s="249" t="s">
        <v>82</v>
      </c>
      <c r="AV1059" s="13" t="s">
        <v>80</v>
      </c>
      <c r="AW1059" s="13" t="s">
        <v>33</v>
      </c>
      <c r="AX1059" s="13" t="s">
        <v>72</v>
      </c>
      <c r="AY1059" s="249" t="s">
        <v>166</v>
      </c>
    </row>
    <row r="1060" s="12" customFormat="1">
      <c r="B1060" s="229"/>
      <c r="C1060" s="230"/>
      <c r="D1060" s="215" t="s">
        <v>177</v>
      </c>
      <c r="E1060" s="231" t="s">
        <v>19</v>
      </c>
      <c r="F1060" s="232" t="s">
        <v>179</v>
      </c>
      <c r="G1060" s="230"/>
      <c r="H1060" s="233">
        <v>37</v>
      </c>
      <c r="I1060" s="234"/>
      <c r="J1060" s="230"/>
      <c r="K1060" s="230"/>
      <c r="L1060" s="235"/>
      <c r="M1060" s="236"/>
      <c r="N1060" s="237"/>
      <c r="O1060" s="237"/>
      <c r="P1060" s="237"/>
      <c r="Q1060" s="237"/>
      <c r="R1060" s="237"/>
      <c r="S1060" s="237"/>
      <c r="T1060" s="238"/>
      <c r="AT1060" s="239" t="s">
        <v>177</v>
      </c>
      <c r="AU1060" s="239" t="s">
        <v>82</v>
      </c>
      <c r="AV1060" s="12" t="s">
        <v>173</v>
      </c>
      <c r="AW1060" s="12" t="s">
        <v>33</v>
      </c>
      <c r="AX1060" s="12" t="s">
        <v>80</v>
      </c>
      <c r="AY1060" s="239" t="s">
        <v>166</v>
      </c>
    </row>
    <row r="1061" s="1" customFormat="1" ht="16.5" customHeight="1">
      <c r="B1061" s="37"/>
      <c r="C1061" s="250" t="s">
        <v>1482</v>
      </c>
      <c r="D1061" s="250" t="s">
        <v>319</v>
      </c>
      <c r="E1061" s="251" t="s">
        <v>1483</v>
      </c>
      <c r="F1061" s="252" t="s">
        <v>1484</v>
      </c>
      <c r="G1061" s="253" t="s">
        <v>350</v>
      </c>
      <c r="H1061" s="254">
        <v>37</v>
      </c>
      <c r="I1061" s="255"/>
      <c r="J1061" s="256">
        <f>ROUND(I1061*H1061,2)</f>
        <v>0</v>
      </c>
      <c r="K1061" s="252" t="s">
        <v>19</v>
      </c>
      <c r="L1061" s="257"/>
      <c r="M1061" s="258" t="s">
        <v>19</v>
      </c>
      <c r="N1061" s="259" t="s">
        <v>43</v>
      </c>
      <c r="O1061" s="78"/>
      <c r="P1061" s="212">
        <f>O1061*H1061</f>
        <v>0</v>
      </c>
      <c r="Q1061" s="212">
        <v>0.044999999999999998</v>
      </c>
      <c r="R1061" s="212">
        <f>Q1061*H1061</f>
        <v>1.665</v>
      </c>
      <c r="S1061" s="212">
        <v>0</v>
      </c>
      <c r="T1061" s="213">
        <f>S1061*H1061</f>
        <v>0</v>
      </c>
      <c r="AR1061" s="16" t="s">
        <v>376</v>
      </c>
      <c r="AT1061" s="16" t="s">
        <v>319</v>
      </c>
      <c r="AU1061" s="16" t="s">
        <v>82</v>
      </c>
      <c r="AY1061" s="16" t="s">
        <v>166</v>
      </c>
      <c r="BE1061" s="214">
        <f>IF(N1061="základní",J1061,0)</f>
        <v>0</v>
      </c>
      <c r="BF1061" s="214">
        <f>IF(N1061="snížená",J1061,0)</f>
        <v>0</v>
      </c>
      <c r="BG1061" s="214">
        <f>IF(N1061="zákl. přenesená",J1061,0)</f>
        <v>0</v>
      </c>
      <c r="BH1061" s="214">
        <f>IF(N1061="sníž. přenesená",J1061,0)</f>
        <v>0</v>
      </c>
      <c r="BI1061" s="214">
        <f>IF(N1061="nulová",J1061,0)</f>
        <v>0</v>
      </c>
      <c r="BJ1061" s="16" t="s">
        <v>80</v>
      </c>
      <c r="BK1061" s="214">
        <f>ROUND(I1061*H1061,2)</f>
        <v>0</v>
      </c>
      <c r="BL1061" s="16" t="s">
        <v>267</v>
      </c>
      <c r="BM1061" s="16" t="s">
        <v>1485</v>
      </c>
    </row>
    <row r="1062" s="1" customFormat="1" ht="16.5" customHeight="1">
      <c r="B1062" s="37"/>
      <c r="C1062" s="203" t="s">
        <v>1486</v>
      </c>
      <c r="D1062" s="203" t="s">
        <v>168</v>
      </c>
      <c r="E1062" s="204" t="s">
        <v>1487</v>
      </c>
      <c r="F1062" s="205" t="s">
        <v>1488</v>
      </c>
      <c r="G1062" s="206" t="s">
        <v>350</v>
      </c>
      <c r="H1062" s="207">
        <v>46</v>
      </c>
      <c r="I1062" s="208"/>
      <c r="J1062" s="209">
        <f>ROUND(I1062*H1062,2)</f>
        <v>0</v>
      </c>
      <c r="K1062" s="205" t="s">
        <v>172</v>
      </c>
      <c r="L1062" s="42"/>
      <c r="M1062" s="210" t="s">
        <v>19</v>
      </c>
      <c r="N1062" s="211" t="s">
        <v>43</v>
      </c>
      <c r="O1062" s="78"/>
      <c r="P1062" s="212">
        <f>O1062*H1062</f>
        <v>0</v>
      </c>
      <c r="Q1062" s="212">
        <v>0</v>
      </c>
      <c r="R1062" s="212">
        <f>Q1062*H1062</f>
        <v>0</v>
      </c>
      <c r="S1062" s="212">
        <v>0</v>
      </c>
      <c r="T1062" s="213">
        <f>S1062*H1062</f>
        <v>0</v>
      </c>
      <c r="AR1062" s="16" t="s">
        <v>267</v>
      </c>
      <c r="AT1062" s="16" t="s">
        <v>168</v>
      </c>
      <c r="AU1062" s="16" t="s">
        <v>82</v>
      </c>
      <c r="AY1062" s="16" t="s">
        <v>166</v>
      </c>
      <c r="BE1062" s="214">
        <f>IF(N1062="základní",J1062,0)</f>
        <v>0</v>
      </c>
      <c r="BF1062" s="214">
        <f>IF(N1062="snížená",J1062,0)</f>
        <v>0</v>
      </c>
      <c r="BG1062" s="214">
        <f>IF(N1062="zákl. přenesená",J1062,0)</f>
        <v>0</v>
      </c>
      <c r="BH1062" s="214">
        <f>IF(N1062="sníž. přenesená",J1062,0)</f>
        <v>0</v>
      </c>
      <c r="BI1062" s="214">
        <f>IF(N1062="nulová",J1062,0)</f>
        <v>0</v>
      </c>
      <c r="BJ1062" s="16" t="s">
        <v>80</v>
      </c>
      <c r="BK1062" s="214">
        <f>ROUND(I1062*H1062,2)</f>
        <v>0</v>
      </c>
      <c r="BL1062" s="16" t="s">
        <v>267</v>
      </c>
      <c r="BM1062" s="16" t="s">
        <v>1489</v>
      </c>
    </row>
    <row r="1063" s="1" customFormat="1">
      <c r="B1063" s="37"/>
      <c r="C1063" s="38"/>
      <c r="D1063" s="215" t="s">
        <v>175</v>
      </c>
      <c r="E1063" s="38"/>
      <c r="F1063" s="216" t="s">
        <v>1480</v>
      </c>
      <c r="G1063" s="38"/>
      <c r="H1063" s="38"/>
      <c r="I1063" s="129"/>
      <c r="J1063" s="38"/>
      <c r="K1063" s="38"/>
      <c r="L1063" s="42"/>
      <c r="M1063" s="217"/>
      <c r="N1063" s="78"/>
      <c r="O1063" s="78"/>
      <c r="P1063" s="78"/>
      <c r="Q1063" s="78"/>
      <c r="R1063" s="78"/>
      <c r="S1063" s="78"/>
      <c r="T1063" s="79"/>
      <c r="AT1063" s="16" t="s">
        <v>175</v>
      </c>
      <c r="AU1063" s="16" t="s">
        <v>82</v>
      </c>
    </row>
    <row r="1064" s="11" customFormat="1">
      <c r="B1064" s="218"/>
      <c r="C1064" s="219"/>
      <c r="D1064" s="215" t="s">
        <v>177</v>
      </c>
      <c r="E1064" s="220" t="s">
        <v>19</v>
      </c>
      <c r="F1064" s="221" t="s">
        <v>477</v>
      </c>
      <c r="G1064" s="219"/>
      <c r="H1064" s="222">
        <v>46</v>
      </c>
      <c r="I1064" s="223"/>
      <c r="J1064" s="219"/>
      <c r="K1064" s="219"/>
      <c r="L1064" s="224"/>
      <c r="M1064" s="225"/>
      <c r="N1064" s="226"/>
      <c r="O1064" s="226"/>
      <c r="P1064" s="226"/>
      <c r="Q1064" s="226"/>
      <c r="R1064" s="226"/>
      <c r="S1064" s="226"/>
      <c r="T1064" s="227"/>
      <c r="AT1064" s="228" t="s">
        <v>177</v>
      </c>
      <c r="AU1064" s="228" t="s">
        <v>82</v>
      </c>
      <c r="AV1064" s="11" t="s">
        <v>82</v>
      </c>
      <c r="AW1064" s="11" t="s">
        <v>33</v>
      </c>
      <c r="AX1064" s="11" t="s">
        <v>72</v>
      </c>
      <c r="AY1064" s="228" t="s">
        <v>166</v>
      </c>
    </row>
    <row r="1065" s="13" customFormat="1">
      <c r="B1065" s="240"/>
      <c r="C1065" s="241"/>
      <c r="D1065" s="215" t="s">
        <v>177</v>
      </c>
      <c r="E1065" s="242" t="s">
        <v>19</v>
      </c>
      <c r="F1065" s="243" t="s">
        <v>1490</v>
      </c>
      <c r="G1065" s="241"/>
      <c r="H1065" s="242" t="s">
        <v>19</v>
      </c>
      <c r="I1065" s="244"/>
      <c r="J1065" s="241"/>
      <c r="K1065" s="241"/>
      <c r="L1065" s="245"/>
      <c r="M1065" s="246"/>
      <c r="N1065" s="247"/>
      <c r="O1065" s="247"/>
      <c r="P1065" s="247"/>
      <c r="Q1065" s="247"/>
      <c r="R1065" s="247"/>
      <c r="S1065" s="247"/>
      <c r="T1065" s="248"/>
      <c r="AT1065" s="249" t="s">
        <v>177</v>
      </c>
      <c r="AU1065" s="249" t="s">
        <v>82</v>
      </c>
      <c r="AV1065" s="13" t="s">
        <v>80</v>
      </c>
      <c r="AW1065" s="13" t="s">
        <v>33</v>
      </c>
      <c r="AX1065" s="13" t="s">
        <v>72</v>
      </c>
      <c r="AY1065" s="249" t="s">
        <v>166</v>
      </c>
    </row>
    <row r="1066" s="12" customFormat="1">
      <c r="B1066" s="229"/>
      <c r="C1066" s="230"/>
      <c r="D1066" s="215" t="s">
        <v>177</v>
      </c>
      <c r="E1066" s="231" t="s">
        <v>19</v>
      </c>
      <c r="F1066" s="232" t="s">
        <v>179</v>
      </c>
      <c r="G1066" s="230"/>
      <c r="H1066" s="233">
        <v>46</v>
      </c>
      <c r="I1066" s="234"/>
      <c r="J1066" s="230"/>
      <c r="K1066" s="230"/>
      <c r="L1066" s="235"/>
      <c r="M1066" s="236"/>
      <c r="N1066" s="237"/>
      <c r="O1066" s="237"/>
      <c r="P1066" s="237"/>
      <c r="Q1066" s="237"/>
      <c r="R1066" s="237"/>
      <c r="S1066" s="237"/>
      <c r="T1066" s="238"/>
      <c r="AT1066" s="239" t="s">
        <v>177</v>
      </c>
      <c r="AU1066" s="239" t="s">
        <v>82</v>
      </c>
      <c r="AV1066" s="12" t="s">
        <v>173</v>
      </c>
      <c r="AW1066" s="12" t="s">
        <v>33</v>
      </c>
      <c r="AX1066" s="12" t="s">
        <v>80</v>
      </c>
      <c r="AY1066" s="239" t="s">
        <v>166</v>
      </c>
    </row>
    <row r="1067" s="1" customFormat="1" ht="16.5" customHeight="1">
      <c r="B1067" s="37"/>
      <c r="C1067" s="250" t="s">
        <v>1491</v>
      </c>
      <c r="D1067" s="250" t="s">
        <v>319</v>
      </c>
      <c r="E1067" s="251" t="s">
        <v>1492</v>
      </c>
      <c r="F1067" s="252" t="s">
        <v>1493</v>
      </c>
      <c r="G1067" s="253" t="s">
        <v>350</v>
      </c>
      <c r="H1067" s="254">
        <v>46</v>
      </c>
      <c r="I1067" s="255"/>
      <c r="J1067" s="256">
        <f>ROUND(I1067*H1067,2)</f>
        <v>0</v>
      </c>
      <c r="K1067" s="252" t="s">
        <v>19</v>
      </c>
      <c r="L1067" s="257"/>
      <c r="M1067" s="258" t="s">
        <v>19</v>
      </c>
      <c r="N1067" s="259" t="s">
        <v>43</v>
      </c>
      <c r="O1067" s="78"/>
      <c r="P1067" s="212">
        <f>O1067*H1067</f>
        <v>0</v>
      </c>
      <c r="Q1067" s="212">
        <v>0.0022000000000000001</v>
      </c>
      <c r="R1067" s="212">
        <f>Q1067*H1067</f>
        <v>0.10120000000000001</v>
      </c>
      <c r="S1067" s="212">
        <v>0</v>
      </c>
      <c r="T1067" s="213">
        <f>S1067*H1067</f>
        <v>0</v>
      </c>
      <c r="AR1067" s="16" t="s">
        <v>376</v>
      </c>
      <c r="AT1067" s="16" t="s">
        <v>319</v>
      </c>
      <c r="AU1067" s="16" t="s">
        <v>82</v>
      </c>
      <c r="AY1067" s="16" t="s">
        <v>166</v>
      </c>
      <c r="BE1067" s="214">
        <f>IF(N1067="základní",J1067,0)</f>
        <v>0</v>
      </c>
      <c r="BF1067" s="214">
        <f>IF(N1067="snížená",J1067,0)</f>
        <v>0</v>
      </c>
      <c r="BG1067" s="214">
        <f>IF(N1067="zákl. přenesená",J1067,0)</f>
        <v>0</v>
      </c>
      <c r="BH1067" s="214">
        <f>IF(N1067="sníž. přenesená",J1067,0)</f>
        <v>0</v>
      </c>
      <c r="BI1067" s="214">
        <f>IF(N1067="nulová",J1067,0)</f>
        <v>0</v>
      </c>
      <c r="BJ1067" s="16" t="s">
        <v>80</v>
      </c>
      <c r="BK1067" s="214">
        <f>ROUND(I1067*H1067,2)</f>
        <v>0</v>
      </c>
      <c r="BL1067" s="16" t="s">
        <v>267</v>
      </c>
      <c r="BM1067" s="16" t="s">
        <v>1494</v>
      </c>
    </row>
    <row r="1068" s="1" customFormat="1" ht="16.5" customHeight="1">
      <c r="B1068" s="37"/>
      <c r="C1068" s="203" t="s">
        <v>1495</v>
      </c>
      <c r="D1068" s="203" t="s">
        <v>168</v>
      </c>
      <c r="E1068" s="204" t="s">
        <v>1496</v>
      </c>
      <c r="F1068" s="205" t="s">
        <v>1497</v>
      </c>
      <c r="G1068" s="206" t="s">
        <v>287</v>
      </c>
      <c r="H1068" s="207">
        <v>3.9750000000000001</v>
      </c>
      <c r="I1068" s="208"/>
      <c r="J1068" s="209">
        <f>ROUND(I1068*H1068,2)</f>
        <v>0</v>
      </c>
      <c r="K1068" s="205" t="s">
        <v>172</v>
      </c>
      <c r="L1068" s="42"/>
      <c r="M1068" s="210" t="s">
        <v>19</v>
      </c>
      <c r="N1068" s="211" t="s">
        <v>43</v>
      </c>
      <c r="O1068" s="78"/>
      <c r="P1068" s="212">
        <f>O1068*H1068</f>
        <v>0</v>
      </c>
      <c r="Q1068" s="212">
        <v>0</v>
      </c>
      <c r="R1068" s="212">
        <f>Q1068*H1068</f>
        <v>0</v>
      </c>
      <c r="S1068" s="212">
        <v>0</v>
      </c>
      <c r="T1068" s="213">
        <f>S1068*H1068</f>
        <v>0</v>
      </c>
      <c r="AR1068" s="16" t="s">
        <v>267</v>
      </c>
      <c r="AT1068" s="16" t="s">
        <v>168</v>
      </c>
      <c r="AU1068" s="16" t="s">
        <v>82</v>
      </c>
      <c r="AY1068" s="16" t="s">
        <v>166</v>
      </c>
      <c r="BE1068" s="214">
        <f>IF(N1068="základní",J1068,0)</f>
        <v>0</v>
      </c>
      <c r="BF1068" s="214">
        <f>IF(N1068="snížená",J1068,0)</f>
        <v>0</v>
      </c>
      <c r="BG1068" s="214">
        <f>IF(N1068="zákl. přenesená",J1068,0)</f>
        <v>0</v>
      </c>
      <c r="BH1068" s="214">
        <f>IF(N1068="sníž. přenesená",J1068,0)</f>
        <v>0</v>
      </c>
      <c r="BI1068" s="214">
        <f>IF(N1068="nulová",J1068,0)</f>
        <v>0</v>
      </c>
      <c r="BJ1068" s="16" t="s">
        <v>80</v>
      </c>
      <c r="BK1068" s="214">
        <f>ROUND(I1068*H1068,2)</f>
        <v>0</v>
      </c>
      <c r="BL1068" s="16" t="s">
        <v>267</v>
      </c>
      <c r="BM1068" s="16" t="s">
        <v>1498</v>
      </c>
    </row>
    <row r="1069" s="1" customFormat="1">
      <c r="B1069" s="37"/>
      <c r="C1069" s="38"/>
      <c r="D1069" s="215" t="s">
        <v>175</v>
      </c>
      <c r="E1069" s="38"/>
      <c r="F1069" s="216" t="s">
        <v>1499</v>
      </c>
      <c r="G1069" s="38"/>
      <c r="H1069" s="38"/>
      <c r="I1069" s="129"/>
      <c r="J1069" s="38"/>
      <c r="K1069" s="38"/>
      <c r="L1069" s="42"/>
      <c r="M1069" s="217"/>
      <c r="N1069" s="78"/>
      <c r="O1069" s="78"/>
      <c r="P1069" s="78"/>
      <c r="Q1069" s="78"/>
      <c r="R1069" s="78"/>
      <c r="S1069" s="78"/>
      <c r="T1069" s="79"/>
      <c r="AT1069" s="16" t="s">
        <v>175</v>
      </c>
      <c r="AU1069" s="16" t="s">
        <v>82</v>
      </c>
    </row>
    <row r="1070" s="11" customFormat="1">
      <c r="B1070" s="218"/>
      <c r="C1070" s="219"/>
      <c r="D1070" s="215" t="s">
        <v>177</v>
      </c>
      <c r="E1070" s="220" t="s">
        <v>19</v>
      </c>
      <c r="F1070" s="221" t="s">
        <v>1500</v>
      </c>
      <c r="G1070" s="219"/>
      <c r="H1070" s="222">
        <v>3.625</v>
      </c>
      <c r="I1070" s="223"/>
      <c r="J1070" s="219"/>
      <c r="K1070" s="219"/>
      <c r="L1070" s="224"/>
      <c r="M1070" s="225"/>
      <c r="N1070" s="226"/>
      <c r="O1070" s="226"/>
      <c r="P1070" s="226"/>
      <c r="Q1070" s="226"/>
      <c r="R1070" s="226"/>
      <c r="S1070" s="226"/>
      <c r="T1070" s="227"/>
      <c r="AT1070" s="228" t="s">
        <v>177</v>
      </c>
      <c r="AU1070" s="228" t="s">
        <v>82</v>
      </c>
      <c r="AV1070" s="11" t="s">
        <v>82</v>
      </c>
      <c r="AW1070" s="11" t="s">
        <v>33</v>
      </c>
      <c r="AX1070" s="11" t="s">
        <v>72</v>
      </c>
      <c r="AY1070" s="228" t="s">
        <v>166</v>
      </c>
    </row>
    <row r="1071" s="11" customFormat="1">
      <c r="B1071" s="218"/>
      <c r="C1071" s="219"/>
      <c r="D1071" s="215" t="s">
        <v>177</v>
      </c>
      <c r="E1071" s="220" t="s">
        <v>19</v>
      </c>
      <c r="F1071" s="221" t="s">
        <v>1501</v>
      </c>
      <c r="G1071" s="219"/>
      <c r="H1071" s="222">
        <v>0.34999999999999998</v>
      </c>
      <c r="I1071" s="223"/>
      <c r="J1071" s="219"/>
      <c r="K1071" s="219"/>
      <c r="L1071" s="224"/>
      <c r="M1071" s="225"/>
      <c r="N1071" s="226"/>
      <c r="O1071" s="226"/>
      <c r="P1071" s="226"/>
      <c r="Q1071" s="226"/>
      <c r="R1071" s="226"/>
      <c r="S1071" s="226"/>
      <c r="T1071" s="227"/>
      <c r="AT1071" s="228" t="s">
        <v>177</v>
      </c>
      <c r="AU1071" s="228" t="s">
        <v>82</v>
      </c>
      <c r="AV1071" s="11" t="s">
        <v>82</v>
      </c>
      <c r="AW1071" s="11" t="s">
        <v>33</v>
      </c>
      <c r="AX1071" s="11" t="s">
        <v>72</v>
      </c>
      <c r="AY1071" s="228" t="s">
        <v>166</v>
      </c>
    </row>
    <row r="1072" s="13" customFormat="1">
      <c r="B1072" s="240"/>
      <c r="C1072" s="241"/>
      <c r="D1072" s="215" t="s">
        <v>177</v>
      </c>
      <c r="E1072" s="242" t="s">
        <v>19</v>
      </c>
      <c r="F1072" s="243" t="s">
        <v>1502</v>
      </c>
      <c r="G1072" s="241"/>
      <c r="H1072" s="242" t="s">
        <v>19</v>
      </c>
      <c r="I1072" s="244"/>
      <c r="J1072" s="241"/>
      <c r="K1072" s="241"/>
      <c r="L1072" s="245"/>
      <c r="M1072" s="246"/>
      <c r="N1072" s="247"/>
      <c r="O1072" s="247"/>
      <c r="P1072" s="247"/>
      <c r="Q1072" s="247"/>
      <c r="R1072" s="247"/>
      <c r="S1072" s="247"/>
      <c r="T1072" s="248"/>
      <c r="AT1072" s="249" t="s">
        <v>177</v>
      </c>
      <c r="AU1072" s="249" t="s">
        <v>82</v>
      </c>
      <c r="AV1072" s="13" t="s">
        <v>80</v>
      </c>
      <c r="AW1072" s="13" t="s">
        <v>33</v>
      </c>
      <c r="AX1072" s="13" t="s">
        <v>72</v>
      </c>
      <c r="AY1072" s="249" t="s">
        <v>166</v>
      </c>
    </row>
    <row r="1073" s="12" customFormat="1">
      <c r="B1073" s="229"/>
      <c r="C1073" s="230"/>
      <c r="D1073" s="215" t="s">
        <v>177</v>
      </c>
      <c r="E1073" s="231" t="s">
        <v>19</v>
      </c>
      <c r="F1073" s="232" t="s">
        <v>179</v>
      </c>
      <c r="G1073" s="230"/>
      <c r="H1073" s="233">
        <v>3.9750000000000001</v>
      </c>
      <c r="I1073" s="234"/>
      <c r="J1073" s="230"/>
      <c r="K1073" s="230"/>
      <c r="L1073" s="235"/>
      <c r="M1073" s="236"/>
      <c r="N1073" s="237"/>
      <c r="O1073" s="237"/>
      <c r="P1073" s="237"/>
      <c r="Q1073" s="237"/>
      <c r="R1073" s="237"/>
      <c r="S1073" s="237"/>
      <c r="T1073" s="238"/>
      <c r="AT1073" s="239" t="s">
        <v>177</v>
      </c>
      <c r="AU1073" s="239" t="s">
        <v>82</v>
      </c>
      <c r="AV1073" s="12" t="s">
        <v>173</v>
      </c>
      <c r="AW1073" s="12" t="s">
        <v>33</v>
      </c>
      <c r="AX1073" s="12" t="s">
        <v>80</v>
      </c>
      <c r="AY1073" s="239" t="s">
        <v>166</v>
      </c>
    </row>
    <row r="1074" s="1" customFormat="1" ht="16.5" customHeight="1">
      <c r="B1074" s="37"/>
      <c r="C1074" s="250" t="s">
        <v>1503</v>
      </c>
      <c r="D1074" s="250" t="s">
        <v>319</v>
      </c>
      <c r="E1074" s="251" t="s">
        <v>1504</v>
      </c>
      <c r="F1074" s="252" t="s">
        <v>1505</v>
      </c>
      <c r="G1074" s="253" t="s">
        <v>287</v>
      </c>
      <c r="H1074" s="254">
        <v>4.7699999999999996</v>
      </c>
      <c r="I1074" s="255"/>
      <c r="J1074" s="256">
        <f>ROUND(I1074*H1074,2)</f>
        <v>0</v>
      </c>
      <c r="K1074" s="252" t="s">
        <v>172</v>
      </c>
      <c r="L1074" s="257"/>
      <c r="M1074" s="258" t="s">
        <v>19</v>
      </c>
      <c r="N1074" s="259" t="s">
        <v>43</v>
      </c>
      <c r="O1074" s="78"/>
      <c r="P1074" s="212">
        <f>O1074*H1074</f>
        <v>0</v>
      </c>
      <c r="Q1074" s="212">
        <v>0.0093100000000000006</v>
      </c>
      <c r="R1074" s="212">
        <f>Q1074*H1074</f>
        <v>0.044408699999999995</v>
      </c>
      <c r="S1074" s="212">
        <v>0</v>
      </c>
      <c r="T1074" s="213">
        <f>S1074*H1074</f>
        <v>0</v>
      </c>
      <c r="AR1074" s="16" t="s">
        <v>376</v>
      </c>
      <c r="AT1074" s="16" t="s">
        <v>319</v>
      </c>
      <c r="AU1074" s="16" t="s">
        <v>82</v>
      </c>
      <c r="AY1074" s="16" t="s">
        <v>166</v>
      </c>
      <c r="BE1074" s="214">
        <f>IF(N1074="základní",J1074,0)</f>
        <v>0</v>
      </c>
      <c r="BF1074" s="214">
        <f>IF(N1074="snížená",J1074,0)</f>
        <v>0</v>
      </c>
      <c r="BG1074" s="214">
        <f>IF(N1074="zákl. přenesená",J1074,0)</f>
        <v>0</v>
      </c>
      <c r="BH1074" s="214">
        <f>IF(N1074="sníž. přenesená",J1074,0)</f>
        <v>0</v>
      </c>
      <c r="BI1074" s="214">
        <f>IF(N1074="nulová",J1074,0)</f>
        <v>0</v>
      </c>
      <c r="BJ1074" s="16" t="s">
        <v>80</v>
      </c>
      <c r="BK1074" s="214">
        <f>ROUND(I1074*H1074,2)</f>
        <v>0</v>
      </c>
      <c r="BL1074" s="16" t="s">
        <v>267</v>
      </c>
      <c r="BM1074" s="16" t="s">
        <v>1506</v>
      </c>
    </row>
    <row r="1075" s="11" customFormat="1">
      <c r="B1075" s="218"/>
      <c r="C1075" s="219"/>
      <c r="D1075" s="215" t="s">
        <v>177</v>
      </c>
      <c r="E1075" s="219"/>
      <c r="F1075" s="221" t="s">
        <v>1507</v>
      </c>
      <c r="G1075" s="219"/>
      <c r="H1075" s="222">
        <v>4.7699999999999996</v>
      </c>
      <c r="I1075" s="223"/>
      <c r="J1075" s="219"/>
      <c r="K1075" s="219"/>
      <c r="L1075" s="224"/>
      <c r="M1075" s="225"/>
      <c r="N1075" s="226"/>
      <c r="O1075" s="226"/>
      <c r="P1075" s="226"/>
      <c r="Q1075" s="226"/>
      <c r="R1075" s="226"/>
      <c r="S1075" s="226"/>
      <c r="T1075" s="227"/>
      <c r="AT1075" s="228" t="s">
        <v>177</v>
      </c>
      <c r="AU1075" s="228" t="s">
        <v>82</v>
      </c>
      <c r="AV1075" s="11" t="s">
        <v>82</v>
      </c>
      <c r="AW1075" s="11" t="s">
        <v>4</v>
      </c>
      <c r="AX1075" s="11" t="s">
        <v>80</v>
      </c>
      <c r="AY1075" s="228" t="s">
        <v>166</v>
      </c>
    </row>
    <row r="1076" s="1" customFormat="1" ht="16.5" customHeight="1">
      <c r="B1076" s="37"/>
      <c r="C1076" s="203" t="s">
        <v>1508</v>
      </c>
      <c r="D1076" s="203" t="s">
        <v>168</v>
      </c>
      <c r="E1076" s="204" t="s">
        <v>1509</v>
      </c>
      <c r="F1076" s="205" t="s">
        <v>1510</v>
      </c>
      <c r="G1076" s="206" t="s">
        <v>251</v>
      </c>
      <c r="H1076" s="207">
        <v>5</v>
      </c>
      <c r="I1076" s="208"/>
      <c r="J1076" s="209">
        <f>ROUND(I1076*H1076,2)</f>
        <v>0</v>
      </c>
      <c r="K1076" s="205" t="s">
        <v>172</v>
      </c>
      <c r="L1076" s="42"/>
      <c r="M1076" s="210" t="s">
        <v>19</v>
      </c>
      <c r="N1076" s="211" t="s">
        <v>43</v>
      </c>
      <c r="O1076" s="78"/>
      <c r="P1076" s="212">
        <f>O1076*H1076</f>
        <v>0</v>
      </c>
      <c r="Q1076" s="212">
        <v>0</v>
      </c>
      <c r="R1076" s="212">
        <f>Q1076*H1076</f>
        <v>0</v>
      </c>
      <c r="S1076" s="212">
        <v>0.0050000000000000001</v>
      </c>
      <c r="T1076" s="213">
        <f>S1076*H1076</f>
        <v>0.025000000000000001</v>
      </c>
      <c r="AR1076" s="16" t="s">
        <v>267</v>
      </c>
      <c r="AT1076" s="16" t="s">
        <v>168</v>
      </c>
      <c r="AU1076" s="16" t="s">
        <v>82</v>
      </c>
      <c r="AY1076" s="16" t="s">
        <v>166</v>
      </c>
      <c r="BE1076" s="214">
        <f>IF(N1076="základní",J1076,0)</f>
        <v>0</v>
      </c>
      <c r="BF1076" s="214">
        <f>IF(N1076="snížená",J1076,0)</f>
        <v>0</v>
      </c>
      <c r="BG1076" s="214">
        <f>IF(N1076="zákl. přenesená",J1076,0)</f>
        <v>0</v>
      </c>
      <c r="BH1076" s="214">
        <f>IF(N1076="sníž. přenesená",J1076,0)</f>
        <v>0</v>
      </c>
      <c r="BI1076" s="214">
        <f>IF(N1076="nulová",J1076,0)</f>
        <v>0</v>
      </c>
      <c r="BJ1076" s="16" t="s">
        <v>80</v>
      </c>
      <c r="BK1076" s="214">
        <f>ROUND(I1076*H1076,2)</f>
        <v>0</v>
      </c>
      <c r="BL1076" s="16" t="s">
        <v>267</v>
      </c>
      <c r="BM1076" s="16" t="s">
        <v>1511</v>
      </c>
    </row>
    <row r="1077" s="11" customFormat="1">
      <c r="B1077" s="218"/>
      <c r="C1077" s="219"/>
      <c r="D1077" s="215" t="s">
        <v>177</v>
      </c>
      <c r="E1077" s="220" t="s">
        <v>19</v>
      </c>
      <c r="F1077" s="221" t="s">
        <v>197</v>
      </c>
      <c r="G1077" s="219"/>
      <c r="H1077" s="222">
        <v>5</v>
      </c>
      <c r="I1077" s="223"/>
      <c r="J1077" s="219"/>
      <c r="K1077" s="219"/>
      <c r="L1077" s="224"/>
      <c r="M1077" s="225"/>
      <c r="N1077" s="226"/>
      <c r="O1077" s="226"/>
      <c r="P1077" s="226"/>
      <c r="Q1077" s="226"/>
      <c r="R1077" s="226"/>
      <c r="S1077" s="226"/>
      <c r="T1077" s="227"/>
      <c r="AT1077" s="228" t="s">
        <v>177</v>
      </c>
      <c r="AU1077" s="228" t="s">
        <v>82</v>
      </c>
      <c r="AV1077" s="11" t="s">
        <v>82</v>
      </c>
      <c r="AW1077" s="11" t="s">
        <v>33</v>
      </c>
      <c r="AX1077" s="11" t="s">
        <v>72</v>
      </c>
      <c r="AY1077" s="228" t="s">
        <v>166</v>
      </c>
    </row>
    <row r="1078" s="12" customFormat="1">
      <c r="B1078" s="229"/>
      <c r="C1078" s="230"/>
      <c r="D1078" s="215" t="s">
        <v>177</v>
      </c>
      <c r="E1078" s="231" t="s">
        <v>19</v>
      </c>
      <c r="F1078" s="232" t="s">
        <v>179</v>
      </c>
      <c r="G1078" s="230"/>
      <c r="H1078" s="233">
        <v>5</v>
      </c>
      <c r="I1078" s="234"/>
      <c r="J1078" s="230"/>
      <c r="K1078" s="230"/>
      <c r="L1078" s="235"/>
      <c r="M1078" s="236"/>
      <c r="N1078" s="237"/>
      <c r="O1078" s="237"/>
      <c r="P1078" s="237"/>
      <c r="Q1078" s="237"/>
      <c r="R1078" s="237"/>
      <c r="S1078" s="237"/>
      <c r="T1078" s="238"/>
      <c r="AT1078" s="239" t="s">
        <v>177</v>
      </c>
      <c r="AU1078" s="239" t="s">
        <v>82</v>
      </c>
      <c r="AV1078" s="12" t="s">
        <v>173</v>
      </c>
      <c r="AW1078" s="12" t="s">
        <v>33</v>
      </c>
      <c r="AX1078" s="12" t="s">
        <v>80</v>
      </c>
      <c r="AY1078" s="239" t="s">
        <v>166</v>
      </c>
    </row>
    <row r="1079" s="1" customFormat="1" ht="16.5" customHeight="1">
      <c r="B1079" s="37"/>
      <c r="C1079" s="203" t="s">
        <v>1512</v>
      </c>
      <c r="D1079" s="203" t="s">
        <v>168</v>
      </c>
      <c r="E1079" s="204" t="s">
        <v>1513</v>
      </c>
      <c r="F1079" s="205" t="s">
        <v>1514</v>
      </c>
      <c r="G1079" s="206" t="s">
        <v>251</v>
      </c>
      <c r="H1079" s="207">
        <v>1</v>
      </c>
      <c r="I1079" s="208"/>
      <c r="J1079" s="209">
        <f>ROUND(I1079*H1079,2)</f>
        <v>0</v>
      </c>
      <c r="K1079" s="205" t="s">
        <v>172</v>
      </c>
      <c r="L1079" s="42"/>
      <c r="M1079" s="210" t="s">
        <v>19</v>
      </c>
      <c r="N1079" s="211" t="s">
        <v>43</v>
      </c>
      <c r="O1079" s="78"/>
      <c r="P1079" s="212">
        <f>O1079*H1079</f>
        <v>0</v>
      </c>
      <c r="Q1079" s="212">
        <v>0.00027</v>
      </c>
      <c r="R1079" s="212">
        <f>Q1079*H1079</f>
        <v>0.00027</v>
      </c>
      <c r="S1079" s="212">
        <v>0</v>
      </c>
      <c r="T1079" s="213">
        <f>S1079*H1079</f>
        <v>0</v>
      </c>
      <c r="AR1079" s="16" t="s">
        <v>267</v>
      </c>
      <c r="AT1079" s="16" t="s">
        <v>168</v>
      </c>
      <c r="AU1079" s="16" t="s">
        <v>82</v>
      </c>
      <c r="AY1079" s="16" t="s">
        <v>166</v>
      </c>
      <c r="BE1079" s="214">
        <f>IF(N1079="základní",J1079,0)</f>
        <v>0</v>
      </c>
      <c r="BF1079" s="214">
        <f>IF(N1079="snížená",J1079,0)</f>
        <v>0</v>
      </c>
      <c r="BG1079" s="214">
        <f>IF(N1079="zákl. přenesená",J1079,0)</f>
        <v>0</v>
      </c>
      <c r="BH1079" s="214">
        <f>IF(N1079="sníž. přenesená",J1079,0)</f>
        <v>0</v>
      </c>
      <c r="BI1079" s="214">
        <f>IF(N1079="nulová",J1079,0)</f>
        <v>0</v>
      </c>
      <c r="BJ1079" s="16" t="s">
        <v>80</v>
      </c>
      <c r="BK1079" s="214">
        <f>ROUND(I1079*H1079,2)</f>
        <v>0</v>
      </c>
      <c r="BL1079" s="16" t="s">
        <v>267</v>
      </c>
      <c r="BM1079" s="16" t="s">
        <v>1515</v>
      </c>
    </row>
    <row r="1080" s="1" customFormat="1">
      <c r="B1080" s="37"/>
      <c r="C1080" s="38"/>
      <c r="D1080" s="215" t="s">
        <v>175</v>
      </c>
      <c r="E1080" s="38"/>
      <c r="F1080" s="216" t="s">
        <v>1516</v>
      </c>
      <c r="G1080" s="38"/>
      <c r="H1080" s="38"/>
      <c r="I1080" s="129"/>
      <c r="J1080" s="38"/>
      <c r="K1080" s="38"/>
      <c r="L1080" s="42"/>
      <c r="M1080" s="217"/>
      <c r="N1080" s="78"/>
      <c r="O1080" s="78"/>
      <c r="P1080" s="78"/>
      <c r="Q1080" s="78"/>
      <c r="R1080" s="78"/>
      <c r="S1080" s="78"/>
      <c r="T1080" s="79"/>
      <c r="AT1080" s="16" t="s">
        <v>175</v>
      </c>
      <c r="AU1080" s="16" t="s">
        <v>82</v>
      </c>
    </row>
    <row r="1081" s="11" customFormat="1">
      <c r="B1081" s="218"/>
      <c r="C1081" s="219"/>
      <c r="D1081" s="215" t="s">
        <v>177</v>
      </c>
      <c r="E1081" s="220" t="s">
        <v>19</v>
      </c>
      <c r="F1081" s="221" t="s">
        <v>80</v>
      </c>
      <c r="G1081" s="219"/>
      <c r="H1081" s="222">
        <v>1</v>
      </c>
      <c r="I1081" s="223"/>
      <c r="J1081" s="219"/>
      <c r="K1081" s="219"/>
      <c r="L1081" s="224"/>
      <c r="M1081" s="225"/>
      <c r="N1081" s="226"/>
      <c r="O1081" s="226"/>
      <c r="P1081" s="226"/>
      <c r="Q1081" s="226"/>
      <c r="R1081" s="226"/>
      <c r="S1081" s="226"/>
      <c r="T1081" s="227"/>
      <c r="AT1081" s="228" t="s">
        <v>177</v>
      </c>
      <c r="AU1081" s="228" t="s">
        <v>82</v>
      </c>
      <c r="AV1081" s="11" t="s">
        <v>82</v>
      </c>
      <c r="AW1081" s="11" t="s">
        <v>33</v>
      </c>
      <c r="AX1081" s="11" t="s">
        <v>72</v>
      </c>
      <c r="AY1081" s="228" t="s">
        <v>166</v>
      </c>
    </row>
    <row r="1082" s="13" customFormat="1">
      <c r="B1082" s="240"/>
      <c r="C1082" s="241"/>
      <c r="D1082" s="215" t="s">
        <v>177</v>
      </c>
      <c r="E1082" s="242" t="s">
        <v>19</v>
      </c>
      <c r="F1082" s="243" t="s">
        <v>1517</v>
      </c>
      <c r="G1082" s="241"/>
      <c r="H1082" s="242" t="s">
        <v>19</v>
      </c>
      <c r="I1082" s="244"/>
      <c r="J1082" s="241"/>
      <c r="K1082" s="241"/>
      <c r="L1082" s="245"/>
      <c r="M1082" s="246"/>
      <c r="N1082" s="247"/>
      <c r="O1082" s="247"/>
      <c r="P1082" s="247"/>
      <c r="Q1082" s="247"/>
      <c r="R1082" s="247"/>
      <c r="S1082" s="247"/>
      <c r="T1082" s="248"/>
      <c r="AT1082" s="249" t="s">
        <v>177</v>
      </c>
      <c r="AU1082" s="249" t="s">
        <v>82</v>
      </c>
      <c r="AV1082" s="13" t="s">
        <v>80</v>
      </c>
      <c r="AW1082" s="13" t="s">
        <v>33</v>
      </c>
      <c r="AX1082" s="13" t="s">
        <v>72</v>
      </c>
      <c r="AY1082" s="249" t="s">
        <v>166</v>
      </c>
    </row>
    <row r="1083" s="12" customFormat="1">
      <c r="B1083" s="229"/>
      <c r="C1083" s="230"/>
      <c r="D1083" s="215" t="s">
        <v>177</v>
      </c>
      <c r="E1083" s="231" t="s">
        <v>19</v>
      </c>
      <c r="F1083" s="232" t="s">
        <v>179</v>
      </c>
      <c r="G1083" s="230"/>
      <c r="H1083" s="233">
        <v>1</v>
      </c>
      <c r="I1083" s="234"/>
      <c r="J1083" s="230"/>
      <c r="K1083" s="230"/>
      <c r="L1083" s="235"/>
      <c r="M1083" s="236"/>
      <c r="N1083" s="237"/>
      <c r="O1083" s="237"/>
      <c r="P1083" s="237"/>
      <c r="Q1083" s="237"/>
      <c r="R1083" s="237"/>
      <c r="S1083" s="237"/>
      <c r="T1083" s="238"/>
      <c r="AT1083" s="239" t="s">
        <v>177</v>
      </c>
      <c r="AU1083" s="239" t="s">
        <v>82</v>
      </c>
      <c r="AV1083" s="12" t="s">
        <v>173</v>
      </c>
      <c r="AW1083" s="12" t="s">
        <v>33</v>
      </c>
      <c r="AX1083" s="12" t="s">
        <v>80</v>
      </c>
      <c r="AY1083" s="239" t="s">
        <v>166</v>
      </c>
    </row>
    <row r="1084" s="1" customFormat="1" ht="16.5" customHeight="1">
      <c r="B1084" s="37"/>
      <c r="C1084" s="250" t="s">
        <v>1518</v>
      </c>
      <c r="D1084" s="250" t="s">
        <v>319</v>
      </c>
      <c r="E1084" s="251" t="s">
        <v>1519</v>
      </c>
      <c r="F1084" s="252" t="s">
        <v>1520</v>
      </c>
      <c r="G1084" s="253" t="s">
        <v>287</v>
      </c>
      <c r="H1084" s="254">
        <v>0.83999999999999997</v>
      </c>
      <c r="I1084" s="255"/>
      <c r="J1084" s="256">
        <f>ROUND(I1084*H1084,2)</f>
        <v>0</v>
      </c>
      <c r="K1084" s="252" t="s">
        <v>172</v>
      </c>
      <c r="L1084" s="257"/>
      <c r="M1084" s="258" t="s">
        <v>19</v>
      </c>
      <c r="N1084" s="259" t="s">
        <v>43</v>
      </c>
      <c r="O1084" s="78"/>
      <c r="P1084" s="212">
        <f>O1084*H1084</f>
        <v>0</v>
      </c>
      <c r="Q1084" s="212">
        <v>0.034720000000000001</v>
      </c>
      <c r="R1084" s="212">
        <f>Q1084*H1084</f>
        <v>0.029164800000000001</v>
      </c>
      <c r="S1084" s="212">
        <v>0</v>
      </c>
      <c r="T1084" s="213">
        <f>S1084*H1084</f>
        <v>0</v>
      </c>
      <c r="AR1084" s="16" t="s">
        <v>376</v>
      </c>
      <c r="AT1084" s="16" t="s">
        <v>319</v>
      </c>
      <c r="AU1084" s="16" t="s">
        <v>82</v>
      </c>
      <c r="AY1084" s="16" t="s">
        <v>166</v>
      </c>
      <c r="BE1084" s="214">
        <f>IF(N1084="základní",J1084,0)</f>
        <v>0</v>
      </c>
      <c r="BF1084" s="214">
        <f>IF(N1084="snížená",J1084,0)</f>
        <v>0</v>
      </c>
      <c r="BG1084" s="214">
        <f>IF(N1084="zákl. přenesená",J1084,0)</f>
        <v>0</v>
      </c>
      <c r="BH1084" s="214">
        <f>IF(N1084="sníž. přenesená",J1084,0)</f>
        <v>0</v>
      </c>
      <c r="BI1084" s="214">
        <f>IF(N1084="nulová",J1084,0)</f>
        <v>0</v>
      </c>
      <c r="BJ1084" s="16" t="s">
        <v>80</v>
      </c>
      <c r="BK1084" s="214">
        <f>ROUND(I1084*H1084,2)</f>
        <v>0</v>
      </c>
      <c r="BL1084" s="16" t="s">
        <v>267</v>
      </c>
      <c r="BM1084" s="16" t="s">
        <v>1521</v>
      </c>
    </row>
    <row r="1085" s="11" customFormat="1">
      <c r="B1085" s="218"/>
      <c r="C1085" s="219"/>
      <c r="D1085" s="215" t="s">
        <v>177</v>
      </c>
      <c r="E1085" s="220" t="s">
        <v>19</v>
      </c>
      <c r="F1085" s="221" t="s">
        <v>563</v>
      </c>
      <c r="G1085" s="219"/>
      <c r="H1085" s="222">
        <v>0.83999999999999997</v>
      </c>
      <c r="I1085" s="223"/>
      <c r="J1085" s="219"/>
      <c r="K1085" s="219"/>
      <c r="L1085" s="224"/>
      <c r="M1085" s="225"/>
      <c r="N1085" s="226"/>
      <c r="O1085" s="226"/>
      <c r="P1085" s="226"/>
      <c r="Q1085" s="226"/>
      <c r="R1085" s="226"/>
      <c r="S1085" s="226"/>
      <c r="T1085" s="227"/>
      <c r="AT1085" s="228" t="s">
        <v>177</v>
      </c>
      <c r="AU1085" s="228" t="s">
        <v>82</v>
      </c>
      <c r="AV1085" s="11" t="s">
        <v>82</v>
      </c>
      <c r="AW1085" s="11" t="s">
        <v>33</v>
      </c>
      <c r="AX1085" s="11" t="s">
        <v>72</v>
      </c>
      <c r="AY1085" s="228" t="s">
        <v>166</v>
      </c>
    </row>
    <row r="1086" s="12" customFormat="1">
      <c r="B1086" s="229"/>
      <c r="C1086" s="230"/>
      <c r="D1086" s="215" t="s">
        <v>177</v>
      </c>
      <c r="E1086" s="231" t="s">
        <v>19</v>
      </c>
      <c r="F1086" s="232" t="s">
        <v>179</v>
      </c>
      <c r="G1086" s="230"/>
      <c r="H1086" s="233">
        <v>0.83999999999999997</v>
      </c>
      <c r="I1086" s="234"/>
      <c r="J1086" s="230"/>
      <c r="K1086" s="230"/>
      <c r="L1086" s="235"/>
      <c r="M1086" s="236"/>
      <c r="N1086" s="237"/>
      <c r="O1086" s="237"/>
      <c r="P1086" s="237"/>
      <c r="Q1086" s="237"/>
      <c r="R1086" s="237"/>
      <c r="S1086" s="237"/>
      <c r="T1086" s="238"/>
      <c r="AT1086" s="239" t="s">
        <v>177</v>
      </c>
      <c r="AU1086" s="239" t="s">
        <v>82</v>
      </c>
      <c r="AV1086" s="12" t="s">
        <v>173</v>
      </c>
      <c r="AW1086" s="12" t="s">
        <v>33</v>
      </c>
      <c r="AX1086" s="12" t="s">
        <v>80</v>
      </c>
      <c r="AY1086" s="239" t="s">
        <v>166</v>
      </c>
    </row>
    <row r="1087" s="1" customFormat="1" ht="22.5" customHeight="1">
      <c r="B1087" s="37"/>
      <c r="C1087" s="203" t="s">
        <v>1522</v>
      </c>
      <c r="D1087" s="203" t="s">
        <v>168</v>
      </c>
      <c r="E1087" s="204" t="s">
        <v>1523</v>
      </c>
      <c r="F1087" s="205" t="s">
        <v>1524</v>
      </c>
      <c r="G1087" s="206" t="s">
        <v>251</v>
      </c>
      <c r="H1087" s="207">
        <v>5</v>
      </c>
      <c r="I1087" s="208"/>
      <c r="J1087" s="209">
        <f>ROUND(I1087*H1087,2)</f>
        <v>0</v>
      </c>
      <c r="K1087" s="205" t="s">
        <v>172</v>
      </c>
      <c r="L1087" s="42"/>
      <c r="M1087" s="210" t="s">
        <v>19</v>
      </c>
      <c r="N1087" s="211" t="s">
        <v>43</v>
      </c>
      <c r="O1087" s="78"/>
      <c r="P1087" s="212">
        <f>O1087*H1087</f>
        <v>0</v>
      </c>
      <c r="Q1087" s="212">
        <v>0</v>
      </c>
      <c r="R1087" s="212">
        <f>Q1087*H1087</f>
        <v>0</v>
      </c>
      <c r="S1087" s="212">
        <v>0</v>
      </c>
      <c r="T1087" s="213">
        <f>S1087*H1087</f>
        <v>0</v>
      </c>
      <c r="AR1087" s="16" t="s">
        <v>267</v>
      </c>
      <c r="AT1087" s="16" t="s">
        <v>168</v>
      </c>
      <c r="AU1087" s="16" t="s">
        <v>82</v>
      </c>
      <c r="AY1087" s="16" t="s">
        <v>166</v>
      </c>
      <c r="BE1087" s="214">
        <f>IF(N1087="základní",J1087,0)</f>
        <v>0</v>
      </c>
      <c r="BF1087" s="214">
        <f>IF(N1087="snížená",J1087,0)</f>
        <v>0</v>
      </c>
      <c r="BG1087" s="214">
        <f>IF(N1087="zákl. přenesená",J1087,0)</f>
        <v>0</v>
      </c>
      <c r="BH1087" s="214">
        <f>IF(N1087="sníž. přenesená",J1087,0)</f>
        <v>0</v>
      </c>
      <c r="BI1087" s="214">
        <f>IF(N1087="nulová",J1087,0)</f>
        <v>0</v>
      </c>
      <c r="BJ1087" s="16" t="s">
        <v>80</v>
      </c>
      <c r="BK1087" s="214">
        <f>ROUND(I1087*H1087,2)</f>
        <v>0</v>
      </c>
      <c r="BL1087" s="16" t="s">
        <v>267</v>
      </c>
      <c r="BM1087" s="16" t="s">
        <v>1525</v>
      </c>
    </row>
    <row r="1088" s="1" customFormat="1">
      <c r="B1088" s="37"/>
      <c r="C1088" s="38"/>
      <c r="D1088" s="215" t="s">
        <v>175</v>
      </c>
      <c r="E1088" s="38"/>
      <c r="F1088" s="216" t="s">
        <v>1526</v>
      </c>
      <c r="G1088" s="38"/>
      <c r="H1088" s="38"/>
      <c r="I1088" s="129"/>
      <c r="J1088" s="38"/>
      <c r="K1088" s="38"/>
      <c r="L1088" s="42"/>
      <c r="M1088" s="217"/>
      <c r="N1088" s="78"/>
      <c r="O1088" s="78"/>
      <c r="P1088" s="78"/>
      <c r="Q1088" s="78"/>
      <c r="R1088" s="78"/>
      <c r="S1088" s="78"/>
      <c r="T1088" s="79"/>
      <c r="AT1088" s="16" t="s">
        <v>175</v>
      </c>
      <c r="AU1088" s="16" t="s">
        <v>82</v>
      </c>
    </row>
    <row r="1089" s="11" customFormat="1">
      <c r="B1089" s="218"/>
      <c r="C1089" s="219"/>
      <c r="D1089" s="215" t="s">
        <v>177</v>
      </c>
      <c r="E1089" s="220" t="s">
        <v>19</v>
      </c>
      <c r="F1089" s="221" t="s">
        <v>82</v>
      </c>
      <c r="G1089" s="219"/>
      <c r="H1089" s="222">
        <v>2</v>
      </c>
      <c r="I1089" s="223"/>
      <c r="J1089" s="219"/>
      <c r="K1089" s="219"/>
      <c r="L1089" s="224"/>
      <c r="M1089" s="225"/>
      <c r="N1089" s="226"/>
      <c r="O1089" s="226"/>
      <c r="P1089" s="226"/>
      <c r="Q1089" s="226"/>
      <c r="R1089" s="226"/>
      <c r="S1089" s="226"/>
      <c r="T1089" s="227"/>
      <c r="AT1089" s="228" t="s">
        <v>177</v>
      </c>
      <c r="AU1089" s="228" t="s">
        <v>82</v>
      </c>
      <c r="AV1089" s="11" t="s">
        <v>82</v>
      </c>
      <c r="AW1089" s="11" t="s">
        <v>33</v>
      </c>
      <c r="AX1089" s="11" t="s">
        <v>72</v>
      </c>
      <c r="AY1089" s="228" t="s">
        <v>166</v>
      </c>
    </row>
    <row r="1090" s="13" customFormat="1">
      <c r="B1090" s="240"/>
      <c r="C1090" s="241"/>
      <c r="D1090" s="215" t="s">
        <v>177</v>
      </c>
      <c r="E1090" s="242" t="s">
        <v>19</v>
      </c>
      <c r="F1090" s="243" t="s">
        <v>1527</v>
      </c>
      <c r="G1090" s="241"/>
      <c r="H1090" s="242" t="s">
        <v>19</v>
      </c>
      <c r="I1090" s="244"/>
      <c r="J1090" s="241"/>
      <c r="K1090" s="241"/>
      <c r="L1090" s="245"/>
      <c r="M1090" s="246"/>
      <c r="N1090" s="247"/>
      <c r="O1090" s="247"/>
      <c r="P1090" s="247"/>
      <c r="Q1090" s="247"/>
      <c r="R1090" s="247"/>
      <c r="S1090" s="247"/>
      <c r="T1090" s="248"/>
      <c r="AT1090" s="249" t="s">
        <v>177</v>
      </c>
      <c r="AU1090" s="249" t="s">
        <v>82</v>
      </c>
      <c r="AV1090" s="13" t="s">
        <v>80</v>
      </c>
      <c r="AW1090" s="13" t="s">
        <v>33</v>
      </c>
      <c r="AX1090" s="13" t="s">
        <v>72</v>
      </c>
      <c r="AY1090" s="249" t="s">
        <v>166</v>
      </c>
    </row>
    <row r="1091" s="11" customFormat="1">
      <c r="B1091" s="218"/>
      <c r="C1091" s="219"/>
      <c r="D1091" s="215" t="s">
        <v>177</v>
      </c>
      <c r="E1091" s="220" t="s">
        <v>19</v>
      </c>
      <c r="F1091" s="221" t="s">
        <v>82</v>
      </c>
      <c r="G1091" s="219"/>
      <c r="H1091" s="222">
        <v>2</v>
      </c>
      <c r="I1091" s="223"/>
      <c r="J1091" s="219"/>
      <c r="K1091" s="219"/>
      <c r="L1091" s="224"/>
      <c r="M1091" s="225"/>
      <c r="N1091" s="226"/>
      <c r="O1091" s="226"/>
      <c r="P1091" s="226"/>
      <c r="Q1091" s="226"/>
      <c r="R1091" s="226"/>
      <c r="S1091" s="226"/>
      <c r="T1091" s="227"/>
      <c r="AT1091" s="228" t="s">
        <v>177</v>
      </c>
      <c r="AU1091" s="228" t="s">
        <v>82</v>
      </c>
      <c r="AV1091" s="11" t="s">
        <v>82</v>
      </c>
      <c r="AW1091" s="11" t="s">
        <v>33</v>
      </c>
      <c r="AX1091" s="11" t="s">
        <v>72</v>
      </c>
      <c r="AY1091" s="228" t="s">
        <v>166</v>
      </c>
    </row>
    <row r="1092" s="13" customFormat="1">
      <c r="B1092" s="240"/>
      <c r="C1092" s="241"/>
      <c r="D1092" s="215" t="s">
        <v>177</v>
      </c>
      <c r="E1092" s="242" t="s">
        <v>19</v>
      </c>
      <c r="F1092" s="243" t="s">
        <v>1528</v>
      </c>
      <c r="G1092" s="241"/>
      <c r="H1092" s="242" t="s">
        <v>19</v>
      </c>
      <c r="I1092" s="244"/>
      <c r="J1092" s="241"/>
      <c r="K1092" s="241"/>
      <c r="L1092" s="245"/>
      <c r="M1092" s="246"/>
      <c r="N1092" s="247"/>
      <c r="O1092" s="247"/>
      <c r="P1092" s="247"/>
      <c r="Q1092" s="247"/>
      <c r="R1092" s="247"/>
      <c r="S1092" s="247"/>
      <c r="T1092" s="248"/>
      <c r="AT1092" s="249" t="s">
        <v>177</v>
      </c>
      <c r="AU1092" s="249" t="s">
        <v>82</v>
      </c>
      <c r="AV1092" s="13" t="s">
        <v>80</v>
      </c>
      <c r="AW1092" s="13" t="s">
        <v>33</v>
      </c>
      <c r="AX1092" s="13" t="s">
        <v>72</v>
      </c>
      <c r="AY1092" s="249" t="s">
        <v>166</v>
      </c>
    </row>
    <row r="1093" s="11" customFormat="1">
      <c r="B1093" s="218"/>
      <c r="C1093" s="219"/>
      <c r="D1093" s="215" t="s">
        <v>177</v>
      </c>
      <c r="E1093" s="220" t="s">
        <v>19</v>
      </c>
      <c r="F1093" s="221" t="s">
        <v>80</v>
      </c>
      <c r="G1093" s="219"/>
      <c r="H1093" s="222">
        <v>1</v>
      </c>
      <c r="I1093" s="223"/>
      <c r="J1093" s="219"/>
      <c r="K1093" s="219"/>
      <c r="L1093" s="224"/>
      <c r="M1093" s="225"/>
      <c r="N1093" s="226"/>
      <c r="O1093" s="226"/>
      <c r="P1093" s="226"/>
      <c r="Q1093" s="226"/>
      <c r="R1093" s="226"/>
      <c r="S1093" s="226"/>
      <c r="T1093" s="227"/>
      <c r="AT1093" s="228" t="s">
        <v>177</v>
      </c>
      <c r="AU1093" s="228" t="s">
        <v>82</v>
      </c>
      <c r="AV1093" s="11" t="s">
        <v>82</v>
      </c>
      <c r="AW1093" s="11" t="s">
        <v>33</v>
      </c>
      <c r="AX1093" s="11" t="s">
        <v>72</v>
      </c>
      <c r="AY1093" s="228" t="s">
        <v>166</v>
      </c>
    </row>
    <row r="1094" s="13" customFormat="1">
      <c r="B1094" s="240"/>
      <c r="C1094" s="241"/>
      <c r="D1094" s="215" t="s">
        <v>177</v>
      </c>
      <c r="E1094" s="242" t="s">
        <v>19</v>
      </c>
      <c r="F1094" s="243" t="s">
        <v>1529</v>
      </c>
      <c r="G1094" s="241"/>
      <c r="H1094" s="242" t="s">
        <v>19</v>
      </c>
      <c r="I1094" s="244"/>
      <c r="J1094" s="241"/>
      <c r="K1094" s="241"/>
      <c r="L1094" s="245"/>
      <c r="M1094" s="246"/>
      <c r="N1094" s="247"/>
      <c r="O1094" s="247"/>
      <c r="P1094" s="247"/>
      <c r="Q1094" s="247"/>
      <c r="R1094" s="247"/>
      <c r="S1094" s="247"/>
      <c r="T1094" s="248"/>
      <c r="AT1094" s="249" t="s">
        <v>177</v>
      </c>
      <c r="AU1094" s="249" t="s">
        <v>82</v>
      </c>
      <c r="AV1094" s="13" t="s">
        <v>80</v>
      </c>
      <c r="AW1094" s="13" t="s">
        <v>33</v>
      </c>
      <c r="AX1094" s="13" t="s">
        <v>72</v>
      </c>
      <c r="AY1094" s="249" t="s">
        <v>166</v>
      </c>
    </row>
    <row r="1095" s="12" customFormat="1">
      <c r="B1095" s="229"/>
      <c r="C1095" s="230"/>
      <c r="D1095" s="215" t="s">
        <v>177</v>
      </c>
      <c r="E1095" s="231" t="s">
        <v>19</v>
      </c>
      <c r="F1095" s="232" t="s">
        <v>179</v>
      </c>
      <c r="G1095" s="230"/>
      <c r="H1095" s="233">
        <v>5</v>
      </c>
      <c r="I1095" s="234"/>
      <c r="J1095" s="230"/>
      <c r="K1095" s="230"/>
      <c r="L1095" s="235"/>
      <c r="M1095" s="236"/>
      <c r="N1095" s="237"/>
      <c r="O1095" s="237"/>
      <c r="P1095" s="237"/>
      <c r="Q1095" s="237"/>
      <c r="R1095" s="237"/>
      <c r="S1095" s="237"/>
      <c r="T1095" s="238"/>
      <c r="AT1095" s="239" t="s">
        <v>177</v>
      </c>
      <c r="AU1095" s="239" t="s">
        <v>82</v>
      </c>
      <c r="AV1095" s="12" t="s">
        <v>173</v>
      </c>
      <c r="AW1095" s="12" t="s">
        <v>33</v>
      </c>
      <c r="AX1095" s="12" t="s">
        <v>80</v>
      </c>
      <c r="AY1095" s="239" t="s">
        <v>166</v>
      </c>
    </row>
    <row r="1096" s="1" customFormat="1" ht="16.5" customHeight="1">
      <c r="B1096" s="37"/>
      <c r="C1096" s="250" t="s">
        <v>1530</v>
      </c>
      <c r="D1096" s="250" t="s">
        <v>319</v>
      </c>
      <c r="E1096" s="251" t="s">
        <v>1531</v>
      </c>
      <c r="F1096" s="252" t="s">
        <v>1532</v>
      </c>
      <c r="G1096" s="253" t="s">
        <v>251</v>
      </c>
      <c r="H1096" s="254">
        <v>2</v>
      </c>
      <c r="I1096" s="255"/>
      <c r="J1096" s="256">
        <f>ROUND(I1096*H1096,2)</f>
        <v>0</v>
      </c>
      <c r="K1096" s="252" t="s">
        <v>19</v>
      </c>
      <c r="L1096" s="257"/>
      <c r="M1096" s="258" t="s">
        <v>19</v>
      </c>
      <c r="N1096" s="259" t="s">
        <v>43</v>
      </c>
      <c r="O1096" s="78"/>
      <c r="P1096" s="212">
        <f>O1096*H1096</f>
        <v>0</v>
      </c>
      <c r="Q1096" s="212">
        <v>0.019</v>
      </c>
      <c r="R1096" s="212">
        <f>Q1096*H1096</f>
        <v>0.037999999999999999</v>
      </c>
      <c r="S1096" s="212">
        <v>0</v>
      </c>
      <c r="T1096" s="213">
        <f>S1096*H1096</f>
        <v>0</v>
      </c>
      <c r="AR1096" s="16" t="s">
        <v>376</v>
      </c>
      <c r="AT1096" s="16" t="s">
        <v>319</v>
      </c>
      <c r="AU1096" s="16" t="s">
        <v>82</v>
      </c>
      <c r="AY1096" s="16" t="s">
        <v>166</v>
      </c>
      <c r="BE1096" s="214">
        <f>IF(N1096="základní",J1096,0)</f>
        <v>0</v>
      </c>
      <c r="BF1096" s="214">
        <f>IF(N1096="snížená",J1096,0)</f>
        <v>0</v>
      </c>
      <c r="BG1096" s="214">
        <f>IF(N1096="zákl. přenesená",J1096,0)</f>
        <v>0</v>
      </c>
      <c r="BH1096" s="214">
        <f>IF(N1096="sníž. přenesená",J1096,0)</f>
        <v>0</v>
      </c>
      <c r="BI1096" s="214">
        <f>IF(N1096="nulová",J1096,0)</f>
        <v>0</v>
      </c>
      <c r="BJ1096" s="16" t="s">
        <v>80</v>
      </c>
      <c r="BK1096" s="214">
        <f>ROUND(I1096*H1096,2)</f>
        <v>0</v>
      </c>
      <c r="BL1096" s="16" t="s">
        <v>267</v>
      </c>
      <c r="BM1096" s="16" t="s">
        <v>1533</v>
      </c>
    </row>
    <row r="1097" s="1" customFormat="1" ht="16.5" customHeight="1">
      <c r="B1097" s="37"/>
      <c r="C1097" s="250" t="s">
        <v>1534</v>
      </c>
      <c r="D1097" s="250" t="s">
        <v>319</v>
      </c>
      <c r="E1097" s="251" t="s">
        <v>1535</v>
      </c>
      <c r="F1097" s="252" t="s">
        <v>1536</v>
      </c>
      <c r="G1097" s="253" t="s">
        <v>251</v>
      </c>
      <c r="H1097" s="254">
        <v>2</v>
      </c>
      <c r="I1097" s="255"/>
      <c r="J1097" s="256">
        <f>ROUND(I1097*H1097,2)</f>
        <v>0</v>
      </c>
      <c r="K1097" s="252" t="s">
        <v>19</v>
      </c>
      <c r="L1097" s="257"/>
      <c r="M1097" s="258" t="s">
        <v>19</v>
      </c>
      <c r="N1097" s="259" t="s">
        <v>43</v>
      </c>
      <c r="O1097" s="78"/>
      <c r="P1097" s="212">
        <f>O1097*H1097</f>
        <v>0</v>
      </c>
      <c r="Q1097" s="212">
        <v>0.019</v>
      </c>
      <c r="R1097" s="212">
        <f>Q1097*H1097</f>
        <v>0.037999999999999999</v>
      </c>
      <c r="S1097" s="212">
        <v>0</v>
      </c>
      <c r="T1097" s="213">
        <f>S1097*H1097</f>
        <v>0</v>
      </c>
      <c r="AR1097" s="16" t="s">
        <v>376</v>
      </c>
      <c r="AT1097" s="16" t="s">
        <v>319</v>
      </c>
      <c r="AU1097" s="16" t="s">
        <v>82</v>
      </c>
      <c r="AY1097" s="16" t="s">
        <v>166</v>
      </c>
      <c r="BE1097" s="214">
        <f>IF(N1097="základní",J1097,0)</f>
        <v>0</v>
      </c>
      <c r="BF1097" s="214">
        <f>IF(N1097="snížená",J1097,0)</f>
        <v>0</v>
      </c>
      <c r="BG1097" s="214">
        <f>IF(N1097="zákl. přenesená",J1097,0)</f>
        <v>0</v>
      </c>
      <c r="BH1097" s="214">
        <f>IF(N1097="sníž. přenesená",J1097,0)</f>
        <v>0</v>
      </c>
      <c r="BI1097" s="214">
        <f>IF(N1097="nulová",J1097,0)</f>
        <v>0</v>
      </c>
      <c r="BJ1097" s="16" t="s">
        <v>80</v>
      </c>
      <c r="BK1097" s="214">
        <f>ROUND(I1097*H1097,2)</f>
        <v>0</v>
      </c>
      <c r="BL1097" s="16" t="s">
        <v>267</v>
      </c>
      <c r="BM1097" s="16" t="s">
        <v>1537</v>
      </c>
    </row>
    <row r="1098" s="1" customFormat="1" ht="16.5" customHeight="1">
      <c r="B1098" s="37"/>
      <c r="C1098" s="250" t="s">
        <v>1538</v>
      </c>
      <c r="D1098" s="250" t="s">
        <v>319</v>
      </c>
      <c r="E1098" s="251" t="s">
        <v>1539</v>
      </c>
      <c r="F1098" s="252" t="s">
        <v>1540</v>
      </c>
      <c r="G1098" s="253" t="s">
        <v>251</v>
      </c>
      <c r="H1098" s="254">
        <v>1</v>
      </c>
      <c r="I1098" s="255"/>
      <c r="J1098" s="256">
        <f>ROUND(I1098*H1098,2)</f>
        <v>0</v>
      </c>
      <c r="K1098" s="252" t="s">
        <v>19</v>
      </c>
      <c r="L1098" s="257"/>
      <c r="M1098" s="258" t="s">
        <v>19</v>
      </c>
      <c r="N1098" s="259" t="s">
        <v>43</v>
      </c>
      <c r="O1098" s="78"/>
      <c r="P1098" s="212">
        <f>O1098*H1098</f>
        <v>0</v>
      </c>
      <c r="Q1098" s="212">
        <v>0.019</v>
      </c>
      <c r="R1098" s="212">
        <f>Q1098*H1098</f>
        <v>0.019</v>
      </c>
      <c r="S1098" s="212">
        <v>0</v>
      </c>
      <c r="T1098" s="213">
        <f>S1098*H1098</f>
        <v>0</v>
      </c>
      <c r="AR1098" s="16" t="s">
        <v>376</v>
      </c>
      <c r="AT1098" s="16" t="s">
        <v>319</v>
      </c>
      <c r="AU1098" s="16" t="s">
        <v>82</v>
      </c>
      <c r="AY1098" s="16" t="s">
        <v>166</v>
      </c>
      <c r="BE1098" s="214">
        <f>IF(N1098="základní",J1098,0)</f>
        <v>0</v>
      </c>
      <c r="BF1098" s="214">
        <f>IF(N1098="snížená",J1098,0)</f>
        <v>0</v>
      </c>
      <c r="BG1098" s="214">
        <f>IF(N1098="zákl. přenesená",J1098,0)</f>
        <v>0</v>
      </c>
      <c r="BH1098" s="214">
        <f>IF(N1098="sníž. přenesená",J1098,0)</f>
        <v>0</v>
      </c>
      <c r="BI1098" s="214">
        <f>IF(N1098="nulová",J1098,0)</f>
        <v>0</v>
      </c>
      <c r="BJ1098" s="16" t="s">
        <v>80</v>
      </c>
      <c r="BK1098" s="214">
        <f>ROUND(I1098*H1098,2)</f>
        <v>0</v>
      </c>
      <c r="BL1098" s="16" t="s">
        <v>267</v>
      </c>
      <c r="BM1098" s="16" t="s">
        <v>1541</v>
      </c>
    </row>
    <row r="1099" s="1" customFormat="1" ht="22.5" customHeight="1">
      <c r="B1099" s="37"/>
      <c r="C1099" s="203" t="s">
        <v>1542</v>
      </c>
      <c r="D1099" s="203" t="s">
        <v>168</v>
      </c>
      <c r="E1099" s="204" t="s">
        <v>1523</v>
      </c>
      <c r="F1099" s="205" t="s">
        <v>1524</v>
      </c>
      <c r="G1099" s="206" t="s">
        <v>251</v>
      </c>
      <c r="H1099" s="207">
        <v>2</v>
      </c>
      <c r="I1099" s="208"/>
      <c r="J1099" s="209">
        <f>ROUND(I1099*H1099,2)</f>
        <v>0</v>
      </c>
      <c r="K1099" s="205" t="s">
        <v>172</v>
      </c>
      <c r="L1099" s="42"/>
      <c r="M1099" s="210" t="s">
        <v>19</v>
      </c>
      <c r="N1099" s="211" t="s">
        <v>43</v>
      </c>
      <c r="O1099" s="78"/>
      <c r="P1099" s="212">
        <f>O1099*H1099</f>
        <v>0</v>
      </c>
      <c r="Q1099" s="212">
        <v>0</v>
      </c>
      <c r="R1099" s="212">
        <f>Q1099*H1099</f>
        <v>0</v>
      </c>
      <c r="S1099" s="212">
        <v>0</v>
      </c>
      <c r="T1099" s="213">
        <f>S1099*H1099</f>
        <v>0</v>
      </c>
      <c r="AR1099" s="16" t="s">
        <v>267</v>
      </c>
      <c r="AT1099" s="16" t="s">
        <v>168</v>
      </c>
      <c r="AU1099" s="16" t="s">
        <v>82</v>
      </c>
      <c r="AY1099" s="16" t="s">
        <v>166</v>
      </c>
      <c r="BE1099" s="214">
        <f>IF(N1099="základní",J1099,0)</f>
        <v>0</v>
      </c>
      <c r="BF1099" s="214">
        <f>IF(N1099="snížená",J1099,0)</f>
        <v>0</v>
      </c>
      <c r="BG1099" s="214">
        <f>IF(N1099="zákl. přenesená",J1099,0)</f>
        <v>0</v>
      </c>
      <c r="BH1099" s="214">
        <f>IF(N1099="sníž. přenesená",J1099,0)</f>
        <v>0</v>
      </c>
      <c r="BI1099" s="214">
        <f>IF(N1099="nulová",J1099,0)</f>
        <v>0</v>
      </c>
      <c r="BJ1099" s="16" t="s">
        <v>80</v>
      </c>
      <c r="BK1099" s="214">
        <f>ROUND(I1099*H1099,2)</f>
        <v>0</v>
      </c>
      <c r="BL1099" s="16" t="s">
        <v>267</v>
      </c>
      <c r="BM1099" s="16" t="s">
        <v>1543</v>
      </c>
    </row>
    <row r="1100" s="1" customFormat="1">
      <c r="B1100" s="37"/>
      <c r="C1100" s="38"/>
      <c r="D1100" s="215" t="s">
        <v>175</v>
      </c>
      <c r="E1100" s="38"/>
      <c r="F1100" s="216" t="s">
        <v>1526</v>
      </c>
      <c r="G1100" s="38"/>
      <c r="H1100" s="38"/>
      <c r="I1100" s="129"/>
      <c r="J1100" s="38"/>
      <c r="K1100" s="38"/>
      <c r="L1100" s="42"/>
      <c r="M1100" s="217"/>
      <c r="N1100" s="78"/>
      <c r="O1100" s="78"/>
      <c r="P1100" s="78"/>
      <c r="Q1100" s="78"/>
      <c r="R1100" s="78"/>
      <c r="S1100" s="78"/>
      <c r="T1100" s="79"/>
      <c r="AT1100" s="16" t="s">
        <v>175</v>
      </c>
      <c r="AU1100" s="16" t="s">
        <v>82</v>
      </c>
    </row>
    <row r="1101" s="11" customFormat="1">
      <c r="B1101" s="218"/>
      <c r="C1101" s="219"/>
      <c r="D1101" s="215" t="s">
        <v>177</v>
      </c>
      <c r="E1101" s="220" t="s">
        <v>19</v>
      </c>
      <c r="F1101" s="221" t="s">
        <v>82</v>
      </c>
      <c r="G1101" s="219"/>
      <c r="H1101" s="222">
        <v>2</v>
      </c>
      <c r="I1101" s="223"/>
      <c r="J1101" s="219"/>
      <c r="K1101" s="219"/>
      <c r="L1101" s="224"/>
      <c r="M1101" s="225"/>
      <c r="N1101" s="226"/>
      <c r="O1101" s="226"/>
      <c r="P1101" s="226"/>
      <c r="Q1101" s="226"/>
      <c r="R1101" s="226"/>
      <c r="S1101" s="226"/>
      <c r="T1101" s="227"/>
      <c r="AT1101" s="228" t="s">
        <v>177</v>
      </c>
      <c r="AU1101" s="228" t="s">
        <v>82</v>
      </c>
      <c r="AV1101" s="11" t="s">
        <v>82</v>
      </c>
      <c r="AW1101" s="11" t="s">
        <v>33</v>
      </c>
      <c r="AX1101" s="11" t="s">
        <v>72</v>
      </c>
      <c r="AY1101" s="228" t="s">
        <v>166</v>
      </c>
    </row>
    <row r="1102" s="13" customFormat="1">
      <c r="B1102" s="240"/>
      <c r="C1102" s="241"/>
      <c r="D1102" s="215" t="s">
        <v>177</v>
      </c>
      <c r="E1102" s="242" t="s">
        <v>19</v>
      </c>
      <c r="F1102" s="243" t="s">
        <v>1544</v>
      </c>
      <c r="G1102" s="241"/>
      <c r="H1102" s="242" t="s">
        <v>19</v>
      </c>
      <c r="I1102" s="244"/>
      <c r="J1102" s="241"/>
      <c r="K1102" s="241"/>
      <c r="L1102" s="245"/>
      <c r="M1102" s="246"/>
      <c r="N1102" s="247"/>
      <c r="O1102" s="247"/>
      <c r="P1102" s="247"/>
      <c r="Q1102" s="247"/>
      <c r="R1102" s="247"/>
      <c r="S1102" s="247"/>
      <c r="T1102" s="248"/>
      <c r="AT1102" s="249" t="s">
        <v>177</v>
      </c>
      <c r="AU1102" s="249" t="s">
        <v>82</v>
      </c>
      <c r="AV1102" s="13" t="s">
        <v>80</v>
      </c>
      <c r="AW1102" s="13" t="s">
        <v>33</v>
      </c>
      <c r="AX1102" s="13" t="s">
        <v>72</v>
      </c>
      <c r="AY1102" s="249" t="s">
        <v>166</v>
      </c>
    </row>
    <row r="1103" s="12" customFormat="1">
      <c r="B1103" s="229"/>
      <c r="C1103" s="230"/>
      <c r="D1103" s="215" t="s">
        <v>177</v>
      </c>
      <c r="E1103" s="231" t="s">
        <v>19</v>
      </c>
      <c r="F1103" s="232" t="s">
        <v>179</v>
      </c>
      <c r="G1103" s="230"/>
      <c r="H1103" s="233">
        <v>2</v>
      </c>
      <c r="I1103" s="234"/>
      <c r="J1103" s="230"/>
      <c r="K1103" s="230"/>
      <c r="L1103" s="235"/>
      <c r="M1103" s="236"/>
      <c r="N1103" s="237"/>
      <c r="O1103" s="237"/>
      <c r="P1103" s="237"/>
      <c r="Q1103" s="237"/>
      <c r="R1103" s="237"/>
      <c r="S1103" s="237"/>
      <c r="T1103" s="238"/>
      <c r="AT1103" s="239" t="s">
        <v>177</v>
      </c>
      <c r="AU1103" s="239" t="s">
        <v>82</v>
      </c>
      <c r="AV1103" s="12" t="s">
        <v>173</v>
      </c>
      <c r="AW1103" s="12" t="s">
        <v>33</v>
      </c>
      <c r="AX1103" s="12" t="s">
        <v>80</v>
      </c>
      <c r="AY1103" s="239" t="s">
        <v>166</v>
      </c>
    </row>
    <row r="1104" s="1" customFormat="1" ht="16.5" customHeight="1">
      <c r="B1104" s="37"/>
      <c r="C1104" s="250" t="s">
        <v>1545</v>
      </c>
      <c r="D1104" s="250" t="s">
        <v>319</v>
      </c>
      <c r="E1104" s="251" t="s">
        <v>1546</v>
      </c>
      <c r="F1104" s="252" t="s">
        <v>1547</v>
      </c>
      <c r="G1104" s="253" t="s">
        <v>251</v>
      </c>
      <c r="H1104" s="254">
        <v>2</v>
      </c>
      <c r="I1104" s="255"/>
      <c r="J1104" s="256">
        <f>ROUND(I1104*H1104,2)</f>
        <v>0</v>
      </c>
      <c r="K1104" s="252" t="s">
        <v>19</v>
      </c>
      <c r="L1104" s="257"/>
      <c r="M1104" s="258" t="s">
        <v>19</v>
      </c>
      <c r="N1104" s="259" t="s">
        <v>43</v>
      </c>
      <c r="O1104" s="78"/>
      <c r="P1104" s="212">
        <f>O1104*H1104</f>
        <v>0</v>
      </c>
      <c r="Q1104" s="212">
        <v>0.0138</v>
      </c>
      <c r="R1104" s="212">
        <f>Q1104*H1104</f>
        <v>0.0276</v>
      </c>
      <c r="S1104" s="212">
        <v>0</v>
      </c>
      <c r="T1104" s="213">
        <f>S1104*H1104</f>
        <v>0</v>
      </c>
      <c r="AR1104" s="16" t="s">
        <v>376</v>
      </c>
      <c r="AT1104" s="16" t="s">
        <v>319</v>
      </c>
      <c r="AU1104" s="16" t="s">
        <v>82</v>
      </c>
      <c r="AY1104" s="16" t="s">
        <v>166</v>
      </c>
      <c r="BE1104" s="214">
        <f>IF(N1104="základní",J1104,0)</f>
        <v>0</v>
      </c>
      <c r="BF1104" s="214">
        <f>IF(N1104="snížená",J1104,0)</f>
        <v>0</v>
      </c>
      <c r="BG1104" s="214">
        <f>IF(N1104="zákl. přenesená",J1104,0)</f>
        <v>0</v>
      </c>
      <c r="BH1104" s="214">
        <f>IF(N1104="sníž. přenesená",J1104,0)</f>
        <v>0</v>
      </c>
      <c r="BI1104" s="214">
        <f>IF(N1104="nulová",J1104,0)</f>
        <v>0</v>
      </c>
      <c r="BJ1104" s="16" t="s">
        <v>80</v>
      </c>
      <c r="BK1104" s="214">
        <f>ROUND(I1104*H1104,2)</f>
        <v>0</v>
      </c>
      <c r="BL1104" s="16" t="s">
        <v>267</v>
      </c>
      <c r="BM1104" s="16" t="s">
        <v>1548</v>
      </c>
    </row>
    <row r="1105" s="1" customFormat="1" ht="22.5" customHeight="1">
      <c r="B1105" s="37"/>
      <c r="C1105" s="203" t="s">
        <v>1549</v>
      </c>
      <c r="D1105" s="203" t="s">
        <v>168</v>
      </c>
      <c r="E1105" s="204" t="s">
        <v>1550</v>
      </c>
      <c r="F1105" s="205" t="s">
        <v>1551</v>
      </c>
      <c r="G1105" s="206" t="s">
        <v>251</v>
      </c>
      <c r="H1105" s="207">
        <v>2</v>
      </c>
      <c r="I1105" s="208"/>
      <c r="J1105" s="209">
        <f>ROUND(I1105*H1105,2)</f>
        <v>0</v>
      </c>
      <c r="K1105" s="205" t="s">
        <v>172</v>
      </c>
      <c r="L1105" s="42"/>
      <c r="M1105" s="210" t="s">
        <v>19</v>
      </c>
      <c r="N1105" s="211" t="s">
        <v>43</v>
      </c>
      <c r="O1105" s="78"/>
      <c r="P1105" s="212">
        <f>O1105*H1105</f>
        <v>0</v>
      </c>
      <c r="Q1105" s="212">
        <v>0</v>
      </c>
      <c r="R1105" s="212">
        <f>Q1105*H1105</f>
        <v>0</v>
      </c>
      <c r="S1105" s="212">
        <v>0</v>
      </c>
      <c r="T1105" s="213">
        <f>S1105*H1105</f>
        <v>0</v>
      </c>
      <c r="AR1105" s="16" t="s">
        <v>267</v>
      </c>
      <c r="AT1105" s="16" t="s">
        <v>168</v>
      </c>
      <c r="AU1105" s="16" t="s">
        <v>82</v>
      </c>
      <c r="AY1105" s="16" t="s">
        <v>166</v>
      </c>
      <c r="BE1105" s="214">
        <f>IF(N1105="základní",J1105,0)</f>
        <v>0</v>
      </c>
      <c r="BF1105" s="214">
        <f>IF(N1105="snížená",J1105,0)</f>
        <v>0</v>
      </c>
      <c r="BG1105" s="214">
        <f>IF(N1105="zákl. přenesená",J1105,0)</f>
        <v>0</v>
      </c>
      <c r="BH1105" s="214">
        <f>IF(N1105="sníž. přenesená",J1105,0)</f>
        <v>0</v>
      </c>
      <c r="BI1105" s="214">
        <f>IF(N1105="nulová",J1105,0)</f>
        <v>0</v>
      </c>
      <c r="BJ1105" s="16" t="s">
        <v>80</v>
      </c>
      <c r="BK1105" s="214">
        <f>ROUND(I1105*H1105,2)</f>
        <v>0</v>
      </c>
      <c r="BL1105" s="16" t="s">
        <v>267</v>
      </c>
      <c r="BM1105" s="16" t="s">
        <v>1552</v>
      </c>
    </row>
    <row r="1106" s="1" customFormat="1">
      <c r="B1106" s="37"/>
      <c r="C1106" s="38"/>
      <c r="D1106" s="215" t="s">
        <v>175</v>
      </c>
      <c r="E1106" s="38"/>
      <c r="F1106" s="216" t="s">
        <v>1526</v>
      </c>
      <c r="G1106" s="38"/>
      <c r="H1106" s="38"/>
      <c r="I1106" s="129"/>
      <c r="J1106" s="38"/>
      <c r="K1106" s="38"/>
      <c r="L1106" s="42"/>
      <c r="M1106" s="217"/>
      <c r="N1106" s="78"/>
      <c r="O1106" s="78"/>
      <c r="P1106" s="78"/>
      <c r="Q1106" s="78"/>
      <c r="R1106" s="78"/>
      <c r="S1106" s="78"/>
      <c r="T1106" s="79"/>
      <c r="AT1106" s="16" t="s">
        <v>175</v>
      </c>
      <c r="AU1106" s="16" t="s">
        <v>82</v>
      </c>
    </row>
    <row r="1107" s="11" customFormat="1">
      <c r="B1107" s="218"/>
      <c r="C1107" s="219"/>
      <c r="D1107" s="215" t="s">
        <v>177</v>
      </c>
      <c r="E1107" s="220" t="s">
        <v>19</v>
      </c>
      <c r="F1107" s="221" t="s">
        <v>82</v>
      </c>
      <c r="G1107" s="219"/>
      <c r="H1107" s="222">
        <v>2</v>
      </c>
      <c r="I1107" s="223"/>
      <c r="J1107" s="219"/>
      <c r="K1107" s="219"/>
      <c r="L1107" s="224"/>
      <c r="M1107" s="225"/>
      <c r="N1107" s="226"/>
      <c r="O1107" s="226"/>
      <c r="P1107" s="226"/>
      <c r="Q1107" s="226"/>
      <c r="R1107" s="226"/>
      <c r="S1107" s="226"/>
      <c r="T1107" s="227"/>
      <c r="AT1107" s="228" t="s">
        <v>177</v>
      </c>
      <c r="AU1107" s="228" t="s">
        <v>82</v>
      </c>
      <c r="AV1107" s="11" t="s">
        <v>82</v>
      </c>
      <c r="AW1107" s="11" t="s">
        <v>33</v>
      </c>
      <c r="AX1107" s="11" t="s">
        <v>72</v>
      </c>
      <c r="AY1107" s="228" t="s">
        <v>166</v>
      </c>
    </row>
    <row r="1108" s="13" customFormat="1">
      <c r="B1108" s="240"/>
      <c r="C1108" s="241"/>
      <c r="D1108" s="215" t="s">
        <v>177</v>
      </c>
      <c r="E1108" s="242" t="s">
        <v>19</v>
      </c>
      <c r="F1108" s="243" t="s">
        <v>697</v>
      </c>
      <c r="G1108" s="241"/>
      <c r="H1108" s="242" t="s">
        <v>19</v>
      </c>
      <c r="I1108" s="244"/>
      <c r="J1108" s="241"/>
      <c r="K1108" s="241"/>
      <c r="L1108" s="245"/>
      <c r="M1108" s="246"/>
      <c r="N1108" s="247"/>
      <c r="O1108" s="247"/>
      <c r="P1108" s="247"/>
      <c r="Q1108" s="247"/>
      <c r="R1108" s="247"/>
      <c r="S1108" s="247"/>
      <c r="T1108" s="248"/>
      <c r="AT1108" s="249" t="s">
        <v>177</v>
      </c>
      <c r="AU1108" s="249" t="s">
        <v>82</v>
      </c>
      <c r="AV1108" s="13" t="s">
        <v>80</v>
      </c>
      <c r="AW1108" s="13" t="s">
        <v>33</v>
      </c>
      <c r="AX1108" s="13" t="s">
        <v>72</v>
      </c>
      <c r="AY1108" s="249" t="s">
        <v>166</v>
      </c>
    </row>
    <row r="1109" s="12" customFormat="1">
      <c r="B1109" s="229"/>
      <c r="C1109" s="230"/>
      <c r="D1109" s="215" t="s">
        <v>177</v>
      </c>
      <c r="E1109" s="231" t="s">
        <v>19</v>
      </c>
      <c r="F1109" s="232" t="s">
        <v>179</v>
      </c>
      <c r="G1109" s="230"/>
      <c r="H1109" s="233">
        <v>2</v>
      </c>
      <c r="I1109" s="234"/>
      <c r="J1109" s="230"/>
      <c r="K1109" s="230"/>
      <c r="L1109" s="235"/>
      <c r="M1109" s="236"/>
      <c r="N1109" s="237"/>
      <c r="O1109" s="237"/>
      <c r="P1109" s="237"/>
      <c r="Q1109" s="237"/>
      <c r="R1109" s="237"/>
      <c r="S1109" s="237"/>
      <c r="T1109" s="238"/>
      <c r="AT1109" s="239" t="s">
        <v>177</v>
      </c>
      <c r="AU1109" s="239" t="s">
        <v>82</v>
      </c>
      <c r="AV1109" s="12" t="s">
        <v>173</v>
      </c>
      <c r="AW1109" s="12" t="s">
        <v>33</v>
      </c>
      <c r="AX1109" s="12" t="s">
        <v>80</v>
      </c>
      <c r="AY1109" s="239" t="s">
        <v>166</v>
      </c>
    </row>
    <row r="1110" s="1" customFormat="1" ht="16.5" customHeight="1">
      <c r="B1110" s="37"/>
      <c r="C1110" s="250" t="s">
        <v>1553</v>
      </c>
      <c r="D1110" s="250" t="s">
        <v>319</v>
      </c>
      <c r="E1110" s="251" t="s">
        <v>1554</v>
      </c>
      <c r="F1110" s="252" t="s">
        <v>1555</v>
      </c>
      <c r="G1110" s="253" t="s">
        <v>251</v>
      </c>
      <c r="H1110" s="254">
        <v>2</v>
      </c>
      <c r="I1110" s="255"/>
      <c r="J1110" s="256">
        <f>ROUND(I1110*H1110,2)</f>
        <v>0</v>
      </c>
      <c r="K1110" s="252" t="s">
        <v>19</v>
      </c>
      <c r="L1110" s="257"/>
      <c r="M1110" s="258" t="s">
        <v>19</v>
      </c>
      <c r="N1110" s="259" t="s">
        <v>43</v>
      </c>
      <c r="O1110" s="78"/>
      <c r="P1110" s="212">
        <f>O1110*H1110</f>
        <v>0</v>
      </c>
      <c r="Q1110" s="212">
        <v>0.019</v>
      </c>
      <c r="R1110" s="212">
        <f>Q1110*H1110</f>
        <v>0.037999999999999999</v>
      </c>
      <c r="S1110" s="212">
        <v>0</v>
      </c>
      <c r="T1110" s="213">
        <f>S1110*H1110</f>
        <v>0</v>
      </c>
      <c r="AR1110" s="16" t="s">
        <v>376</v>
      </c>
      <c r="AT1110" s="16" t="s">
        <v>319</v>
      </c>
      <c r="AU1110" s="16" t="s">
        <v>82</v>
      </c>
      <c r="AY1110" s="16" t="s">
        <v>166</v>
      </c>
      <c r="BE1110" s="214">
        <f>IF(N1110="základní",J1110,0)</f>
        <v>0</v>
      </c>
      <c r="BF1110" s="214">
        <f>IF(N1110="snížená",J1110,0)</f>
        <v>0</v>
      </c>
      <c r="BG1110" s="214">
        <f>IF(N1110="zákl. přenesená",J1110,0)</f>
        <v>0</v>
      </c>
      <c r="BH1110" s="214">
        <f>IF(N1110="sníž. přenesená",J1110,0)</f>
        <v>0</v>
      </c>
      <c r="BI1110" s="214">
        <f>IF(N1110="nulová",J1110,0)</f>
        <v>0</v>
      </c>
      <c r="BJ1110" s="16" t="s">
        <v>80</v>
      </c>
      <c r="BK1110" s="214">
        <f>ROUND(I1110*H1110,2)</f>
        <v>0</v>
      </c>
      <c r="BL1110" s="16" t="s">
        <v>267</v>
      </c>
      <c r="BM1110" s="16" t="s">
        <v>1556</v>
      </c>
    </row>
    <row r="1111" s="1" customFormat="1" ht="22.5" customHeight="1">
      <c r="B1111" s="37"/>
      <c r="C1111" s="203" t="s">
        <v>1557</v>
      </c>
      <c r="D1111" s="203" t="s">
        <v>168</v>
      </c>
      <c r="E1111" s="204" t="s">
        <v>1550</v>
      </c>
      <c r="F1111" s="205" t="s">
        <v>1551</v>
      </c>
      <c r="G1111" s="206" t="s">
        <v>251</v>
      </c>
      <c r="H1111" s="207">
        <v>5</v>
      </c>
      <c r="I1111" s="208"/>
      <c r="J1111" s="209">
        <f>ROUND(I1111*H1111,2)</f>
        <v>0</v>
      </c>
      <c r="K1111" s="205" t="s">
        <v>172</v>
      </c>
      <c r="L1111" s="42"/>
      <c r="M1111" s="210" t="s">
        <v>19</v>
      </c>
      <c r="N1111" s="211" t="s">
        <v>43</v>
      </c>
      <c r="O1111" s="78"/>
      <c r="P1111" s="212">
        <f>O1111*H1111</f>
        <v>0</v>
      </c>
      <c r="Q1111" s="212">
        <v>0</v>
      </c>
      <c r="R1111" s="212">
        <f>Q1111*H1111</f>
        <v>0</v>
      </c>
      <c r="S1111" s="212">
        <v>0</v>
      </c>
      <c r="T1111" s="213">
        <f>S1111*H1111</f>
        <v>0</v>
      </c>
      <c r="AR1111" s="16" t="s">
        <v>267</v>
      </c>
      <c r="AT1111" s="16" t="s">
        <v>168</v>
      </c>
      <c r="AU1111" s="16" t="s">
        <v>82</v>
      </c>
      <c r="AY1111" s="16" t="s">
        <v>166</v>
      </c>
      <c r="BE1111" s="214">
        <f>IF(N1111="základní",J1111,0)</f>
        <v>0</v>
      </c>
      <c r="BF1111" s="214">
        <f>IF(N1111="snížená",J1111,0)</f>
        <v>0</v>
      </c>
      <c r="BG1111" s="214">
        <f>IF(N1111="zákl. přenesená",J1111,0)</f>
        <v>0</v>
      </c>
      <c r="BH1111" s="214">
        <f>IF(N1111="sníž. přenesená",J1111,0)</f>
        <v>0</v>
      </c>
      <c r="BI1111" s="214">
        <f>IF(N1111="nulová",J1111,0)</f>
        <v>0</v>
      </c>
      <c r="BJ1111" s="16" t="s">
        <v>80</v>
      </c>
      <c r="BK1111" s="214">
        <f>ROUND(I1111*H1111,2)</f>
        <v>0</v>
      </c>
      <c r="BL1111" s="16" t="s">
        <v>267</v>
      </c>
      <c r="BM1111" s="16" t="s">
        <v>1558</v>
      </c>
    </row>
    <row r="1112" s="1" customFormat="1">
      <c r="B1112" s="37"/>
      <c r="C1112" s="38"/>
      <c r="D1112" s="215" t="s">
        <v>175</v>
      </c>
      <c r="E1112" s="38"/>
      <c r="F1112" s="216" t="s">
        <v>1526</v>
      </c>
      <c r="G1112" s="38"/>
      <c r="H1112" s="38"/>
      <c r="I1112" s="129"/>
      <c r="J1112" s="38"/>
      <c r="K1112" s="38"/>
      <c r="L1112" s="42"/>
      <c r="M1112" s="217"/>
      <c r="N1112" s="78"/>
      <c r="O1112" s="78"/>
      <c r="P1112" s="78"/>
      <c r="Q1112" s="78"/>
      <c r="R1112" s="78"/>
      <c r="S1112" s="78"/>
      <c r="T1112" s="79"/>
      <c r="AT1112" s="16" t="s">
        <v>175</v>
      </c>
      <c r="AU1112" s="16" t="s">
        <v>82</v>
      </c>
    </row>
    <row r="1113" s="11" customFormat="1">
      <c r="B1113" s="218"/>
      <c r="C1113" s="219"/>
      <c r="D1113" s="215" t="s">
        <v>177</v>
      </c>
      <c r="E1113" s="220" t="s">
        <v>19</v>
      </c>
      <c r="F1113" s="221" t="s">
        <v>173</v>
      </c>
      <c r="G1113" s="219"/>
      <c r="H1113" s="222">
        <v>4</v>
      </c>
      <c r="I1113" s="223"/>
      <c r="J1113" s="219"/>
      <c r="K1113" s="219"/>
      <c r="L1113" s="224"/>
      <c r="M1113" s="225"/>
      <c r="N1113" s="226"/>
      <c r="O1113" s="226"/>
      <c r="P1113" s="226"/>
      <c r="Q1113" s="226"/>
      <c r="R1113" s="226"/>
      <c r="S1113" s="226"/>
      <c r="T1113" s="227"/>
      <c r="AT1113" s="228" t="s">
        <v>177</v>
      </c>
      <c r="AU1113" s="228" t="s">
        <v>82</v>
      </c>
      <c r="AV1113" s="11" t="s">
        <v>82</v>
      </c>
      <c r="AW1113" s="11" t="s">
        <v>33</v>
      </c>
      <c r="AX1113" s="11" t="s">
        <v>72</v>
      </c>
      <c r="AY1113" s="228" t="s">
        <v>166</v>
      </c>
    </row>
    <row r="1114" s="13" customFormat="1">
      <c r="B1114" s="240"/>
      <c r="C1114" s="241"/>
      <c r="D1114" s="215" t="s">
        <v>177</v>
      </c>
      <c r="E1114" s="242" t="s">
        <v>19</v>
      </c>
      <c r="F1114" s="243" t="s">
        <v>1559</v>
      </c>
      <c r="G1114" s="241"/>
      <c r="H1114" s="242" t="s">
        <v>19</v>
      </c>
      <c r="I1114" s="244"/>
      <c r="J1114" s="241"/>
      <c r="K1114" s="241"/>
      <c r="L1114" s="245"/>
      <c r="M1114" s="246"/>
      <c r="N1114" s="247"/>
      <c r="O1114" s="247"/>
      <c r="P1114" s="247"/>
      <c r="Q1114" s="247"/>
      <c r="R1114" s="247"/>
      <c r="S1114" s="247"/>
      <c r="T1114" s="248"/>
      <c r="AT1114" s="249" t="s">
        <v>177</v>
      </c>
      <c r="AU1114" s="249" t="s">
        <v>82</v>
      </c>
      <c r="AV1114" s="13" t="s">
        <v>80</v>
      </c>
      <c r="AW1114" s="13" t="s">
        <v>33</v>
      </c>
      <c r="AX1114" s="13" t="s">
        <v>72</v>
      </c>
      <c r="AY1114" s="249" t="s">
        <v>166</v>
      </c>
    </row>
    <row r="1115" s="11" customFormat="1">
      <c r="B1115" s="218"/>
      <c r="C1115" s="219"/>
      <c r="D1115" s="215" t="s">
        <v>177</v>
      </c>
      <c r="E1115" s="220" t="s">
        <v>19</v>
      </c>
      <c r="F1115" s="221" t="s">
        <v>80</v>
      </c>
      <c r="G1115" s="219"/>
      <c r="H1115" s="222">
        <v>1</v>
      </c>
      <c r="I1115" s="223"/>
      <c r="J1115" s="219"/>
      <c r="K1115" s="219"/>
      <c r="L1115" s="224"/>
      <c r="M1115" s="225"/>
      <c r="N1115" s="226"/>
      <c r="O1115" s="226"/>
      <c r="P1115" s="226"/>
      <c r="Q1115" s="226"/>
      <c r="R1115" s="226"/>
      <c r="S1115" s="226"/>
      <c r="T1115" s="227"/>
      <c r="AT1115" s="228" t="s">
        <v>177</v>
      </c>
      <c r="AU1115" s="228" t="s">
        <v>82</v>
      </c>
      <c r="AV1115" s="11" t="s">
        <v>82</v>
      </c>
      <c r="AW1115" s="11" t="s">
        <v>33</v>
      </c>
      <c r="AX1115" s="11" t="s">
        <v>72</v>
      </c>
      <c r="AY1115" s="228" t="s">
        <v>166</v>
      </c>
    </row>
    <row r="1116" s="13" customFormat="1">
      <c r="B1116" s="240"/>
      <c r="C1116" s="241"/>
      <c r="D1116" s="215" t="s">
        <v>177</v>
      </c>
      <c r="E1116" s="242" t="s">
        <v>19</v>
      </c>
      <c r="F1116" s="243" t="s">
        <v>1560</v>
      </c>
      <c r="G1116" s="241"/>
      <c r="H1116" s="242" t="s">
        <v>19</v>
      </c>
      <c r="I1116" s="244"/>
      <c r="J1116" s="241"/>
      <c r="K1116" s="241"/>
      <c r="L1116" s="245"/>
      <c r="M1116" s="246"/>
      <c r="N1116" s="247"/>
      <c r="O1116" s="247"/>
      <c r="P1116" s="247"/>
      <c r="Q1116" s="247"/>
      <c r="R1116" s="247"/>
      <c r="S1116" s="247"/>
      <c r="T1116" s="248"/>
      <c r="AT1116" s="249" t="s">
        <v>177</v>
      </c>
      <c r="AU1116" s="249" t="s">
        <v>82</v>
      </c>
      <c r="AV1116" s="13" t="s">
        <v>80</v>
      </c>
      <c r="AW1116" s="13" t="s">
        <v>33</v>
      </c>
      <c r="AX1116" s="13" t="s">
        <v>72</v>
      </c>
      <c r="AY1116" s="249" t="s">
        <v>166</v>
      </c>
    </row>
    <row r="1117" s="12" customFormat="1">
      <c r="B1117" s="229"/>
      <c r="C1117" s="230"/>
      <c r="D1117" s="215" t="s">
        <v>177</v>
      </c>
      <c r="E1117" s="231" t="s">
        <v>19</v>
      </c>
      <c r="F1117" s="232" t="s">
        <v>179</v>
      </c>
      <c r="G1117" s="230"/>
      <c r="H1117" s="233">
        <v>5</v>
      </c>
      <c r="I1117" s="234"/>
      <c r="J1117" s="230"/>
      <c r="K1117" s="230"/>
      <c r="L1117" s="235"/>
      <c r="M1117" s="236"/>
      <c r="N1117" s="237"/>
      <c r="O1117" s="237"/>
      <c r="P1117" s="237"/>
      <c r="Q1117" s="237"/>
      <c r="R1117" s="237"/>
      <c r="S1117" s="237"/>
      <c r="T1117" s="238"/>
      <c r="AT1117" s="239" t="s">
        <v>177</v>
      </c>
      <c r="AU1117" s="239" t="s">
        <v>82</v>
      </c>
      <c r="AV1117" s="12" t="s">
        <v>173</v>
      </c>
      <c r="AW1117" s="12" t="s">
        <v>33</v>
      </c>
      <c r="AX1117" s="12" t="s">
        <v>80</v>
      </c>
      <c r="AY1117" s="239" t="s">
        <v>166</v>
      </c>
    </row>
    <row r="1118" s="1" customFormat="1" ht="16.5" customHeight="1">
      <c r="B1118" s="37"/>
      <c r="C1118" s="250" t="s">
        <v>1561</v>
      </c>
      <c r="D1118" s="250" t="s">
        <v>319</v>
      </c>
      <c r="E1118" s="251" t="s">
        <v>1562</v>
      </c>
      <c r="F1118" s="252" t="s">
        <v>1563</v>
      </c>
      <c r="G1118" s="253" t="s">
        <v>251</v>
      </c>
      <c r="H1118" s="254">
        <v>4</v>
      </c>
      <c r="I1118" s="255"/>
      <c r="J1118" s="256">
        <f>ROUND(I1118*H1118,2)</f>
        <v>0</v>
      </c>
      <c r="K1118" s="252" t="s">
        <v>19</v>
      </c>
      <c r="L1118" s="257"/>
      <c r="M1118" s="258" t="s">
        <v>19</v>
      </c>
      <c r="N1118" s="259" t="s">
        <v>43</v>
      </c>
      <c r="O1118" s="78"/>
      <c r="P1118" s="212">
        <f>O1118*H1118</f>
        <v>0</v>
      </c>
      <c r="Q1118" s="212">
        <v>0.019</v>
      </c>
      <c r="R1118" s="212">
        <f>Q1118*H1118</f>
        <v>0.075999999999999998</v>
      </c>
      <c r="S1118" s="212">
        <v>0</v>
      </c>
      <c r="T1118" s="213">
        <f>S1118*H1118</f>
        <v>0</v>
      </c>
      <c r="AR1118" s="16" t="s">
        <v>376</v>
      </c>
      <c r="AT1118" s="16" t="s">
        <v>319</v>
      </c>
      <c r="AU1118" s="16" t="s">
        <v>82</v>
      </c>
      <c r="AY1118" s="16" t="s">
        <v>166</v>
      </c>
      <c r="BE1118" s="214">
        <f>IF(N1118="základní",J1118,0)</f>
        <v>0</v>
      </c>
      <c r="BF1118" s="214">
        <f>IF(N1118="snížená",J1118,0)</f>
        <v>0</v>
      </c>
      <c r="BG1118" s="214">
        <f>IF(N1118="zákl. přenesená",J1118,0)</f>
        <v>0</v>
      </c>
      <c r="BH1118" s="214">
        <f>IF(N1118="sníž. přenesená",J1118,0)</f>
        <v>0</v>
      </c>
      <c r="BI1118" s="214">
        <f>IF(N1118="nulová",J1118,0)</f>
        <v>0</v>
      </c>
      <c r="BJ1118" s="16" t="s">
        <v>80</v>
      </c>
      <c r="BK1118" s="214">
        <f>ROUND(I1118*H1118,2)</f>
        <v>0</v>
      </c>
      <c r="BL1118" s="16" t="s">
        <v>267</v>
      </c>
      <c r="BM1118" s="16" t="s">
        <v>1564</v>
      </c>
    </row>
    <row r="1119" s="1" customFormat="1" ht="16.5" customHeight="1">
      <c r="B1119" s="37"/>
      <c r="C1119" s="250" t="s">
        <v>1565</v>
      </c>
      <c r="D1119" s="250" t="s">
        <v>319</v>
      </c>
      <c r="E1119" s="251" t="s">
        <v>1566</v>
      </c>
      <c r="F1119" s="252" t="s">
        <v>1567</v>
      </c>
      <c r="G1119" s="253" t="s">
        <v>251</v>
      </c>
      <c r="H1119" s="254">
        <v>1</v>
      </c>
      <c r="I1119" s="255"/>
      <c r="J1119" s="256">
        <f>ROUND(I1119*H1119,2)</f>
        <v>0</v>
      </c>
      <c r="K1119" s="252" t="s">
        <v>19</v>
      </c>
      <c r="L1119" s="257"/>
      <c r="M1119" s="258" t="s">
        <v>19</v>
      </c>
      <c r="N1119" s="259" t="s">
        <v>43</v>
      </c>
      <c r="O1119" s="78"/>
      <c r="P1119" s="212">
        <f>O1119*H1119</f>
        <v>0</v>
      </c>
      <c r="Q1119" s="212">
        <v>0.019</v>
      </c>
      <c r="R1119" s="212">
        <f>Q1119*H1119</f>
        <v>0.019</v>
      </c>
      <c r="S1119" s="212">
        <v>0</v>
      </c>
      <c r="T1119" s="213">
        <f>S1119*H1119</f>
        <v>0</v>
      </c>
      <c r="AR1119" s="16" t="s">
        <v>376</v>
      </c>
      <c r="AT1119" s="16" t="s">
        <v>319</v>
      </c>
      <c r="AU1119" s="16" t="s">
        <v>82</v>
      </c>
      <c r="AY1119" s="16" t="s">
        <v>166</v>
      </c>
      <c r="BE1119" s="214">
        <f>IF(N1119="základní",J1119,0)</f>
        <v>0</v>
      </c>
      <c r="BF1119" s="214">
        <f>IF(N1119="snížená",J1119,0)</f>
        <v>0</v>
      </c>
      <c r="BG1119" s="214">
        <f>IF(N1119="zákl. přenesená",J1119,0)</f>
        <v>0</v>
      </c>
      <c r="BH1119" s="214">
        <f>IF(N1119="sníž. přenesená",J1119,0)</f>
        <v>0</v>
      </c>
      <c r="BI1119" s="214">
        <f>IF(N1119="nulová",J1119,0)</f>
        <v>0</v>
      </c>
      <c r="BJ1119" s="16" t="s">
        <v>80</v>
      </c>
      <c r="BK1119" s="214">
        <f>ROUND(I1119*H1119,2)</f>
        <v>0</v>
      </c>
      <c r="BL1119" s="16" t="s">
        <v>267</v>
      </c>
      <c r="BM1119" s="16" t="s">
        <v>1568</v>
      </c>
    </row>
    <row r="1120" s="1" customFormat="1" ht="22.5" customHeight="1">
      <c r="B1120" s="37"/>
      <c r="C1120" s="203" t="s">
        <v>1569</v>
      </c>
      <c r="D1120" s="203" t="s">
        <v>168</v>
      </c>
      <c r="E1120" s="204" t="s">
        <v>1570</v>
      </c>
      <c r="F1120" s="205" t="s">
        <v>1571</v>
      </c>
      <c r="G1120" s="206" t="s">
        <v>251</v>
      </c>
      <c r="H1120" s="207">
        <v>1</v>
      </c>
      <c r="I1120" s="208"/>
      <c r="J1120" s="209">
        <f>ROUND(I1120*H1120,2)</f>
        <v>0</v>
      </c>
      <c r="K1120" s="205" t="s">
        <v>172</v>
      </c>
      <c r="L1120" s="42"/>
      <c r="M1120" s="210" t="s">
        <v>19</v>
      </c>
      <c r="N1120" s="211" t="s">
        <v>43</v>
      </c>
      <c r="O1120" s="78"/>
      <c r="P1120" s="212">
        <f>O1120*H1120</f>
        <v>0</v>
      </c>
      <c r="Q1120" s="212">
        <v>0</v>
      </c>
      <c r="R1120" s="212">
        <f>Q1120*H1120</f>
        <v>0</v>
      </c>
      <c r="S1120" s="212">
        <v>0</v>
      </c>
      <c r="T1120" s="213">
        <f>S1120*H1120</f>
        <v>0</v>
      </c>
      <c r="AR1120" s="16" t="s">
        <v>267</v>
      </c>
      <c r="AT1120" s="16" t="s">
        <v>168</v>
      </c>
      <c r="AU1120" s="16" t="s">
        <v>82</v>
      </c>
      <c r="AY1120" s="16" t="s">
        <v>166</v>
      </c>
      <c r="BE1120" s="214">
        <f>IF(N1120="základní",J1120,0)</f>
        <v>0</v>
      </c>
      <c r="BF1120" s="214">
        <f>IF(N1120="snížená",J1120,0)</f>
        <v>0</v>
      </c>
      <c r="BG1120" s="214">
        <f>IF(N1120="zákl. přenesená",J1120,0)</f>
        <v>0</v>
      </c>
      <c r="BH1120" s="214">
        <f>IF(N1120="sníž. přenesená",J1120,0)</f>
        <v>0</v>
      </c>
      <c r="BI1120" s="214">
        <f>IF(N1120="nulová",J1120,0)</f>
        <v>0</v>
      </c>
      <c r="BJ1120" s="16" t="s">
        <v>80</v>
      </c>
      <c r="BK1120" s="214">
        <f>ROUND(I1120*H1120,2)</f>
        <v>0</v>
      </c>
      <c r="BL1120" s="16" t="s">
        <v>267</v>
      </c>
      <c r="BM1120" s="16" t="s">
        <v>1572</v>
      </c>
    </row>
    <row r="1121" s="1" customFormat="1">
      <c r="B1121" s="37"/>
      <c r="C1121" s="38"/>
      <c r="D1121" s="215" t="s">
        <v>175</v>
      </c>
      <c r="E1121" s="38"/>
      <c r="F1121" s="216" t="s">
        <v>1526</v>
      </c>
      <c r="G1121" s="38"/>
      <c r="H1121" s="38"/>
      <c r="I1121" s="129"/>
      <c r="J1121" s="38"/>
      <c r="K1121" s="38"/>
      <c r="L1121" s="42"/>
      <c r="M1121" s="217"/>
      <c r="N1121" s="78"/>
      <c r="O1121" s="78"/>
      <c r="P1121" s="78"/>
      <c r="Q1121" s="78"/>
      <c r="R1121" s="78"/>
      <c r="S1121" s="78"/>
      <c r="T1121" s="79"/>
      <c r="AT1121" s="16" t="s">
        <v>175</v>
      </c>
      <c r="AU1121" s="16" t="s">
        <v>82</v>
      </c>
    </row>
    <row r="1122" s="11" customFormat="1">
      <c r="B1122" s="218"/>
      <c r="C1122" s="219"/>
      <c r="D1122" s="215" t="s">
        <v>177</v>
      </c>
      <c r="E1122" s="220" t="s">
        <v>19</v>
      </c>
      <c r="F1122" s="221" t="s">
        <v>80</v>
      </c>
      <c r="G1122" s="219"/>
      <c r="H1122" s="222">
        <v>1</v>
      </c>
      <c r="I1122" s="223"/>
      <c r="J1122" s="219"/>
      <c r="K1122" s="219"/>
      <c r="L1122" s="224"/>
      <c r="M1122" s="225"/>
      <c r="N1122" s="226"/>
      <c r="O1122" s="226"/>
      <c r="P1122" s="226"/>
      <c r="Q1122" s="226"/>
      <c r="R1122" s="226"/>
      <c r="S1122" s="226"/>
      <c r="T1122" s="227"/>
      <c r="AT1122" s="228" t="s">
        <v>177</v>
      </c>
      <c r="AU1122" s="228" t="s">
        <v>82</v>
      </c>
      <c r="AV1122" s="11" t="s">
        <v>82</v>
      </c>
      <c r="AW1122" s="11" t="s">
        <v>33</v>
      </c>
      <c r="AX1122" s="11" t="s">
        <v>72</v>
      </c>
      <c r="AY1122" s="228" t="s">
        <v>166</v>
      </c>
    </row>
    <row r="1123" s="13" customFormat="1">
      <c r="B1123" s="240"/>
      <c r="C1123" s="241"/>
      <c r="D1123" s="215" t="s">
        <v>177</v>
      </c>
      <c r="E1123" s="242" t="s">
        <v>19</v>
      </c>
      <c r="F1123" s="243" t="s">
        <v>1573</v>
      </c>
      <c r="G1123" s="241"/>
      <c r="H1123" s="242" t="s">
        <v>19</v>
      </c>
      <c r="I1123" s="244"/>
      <c r="J1123" s="241"/>
      <c r="K1123" s="241"/>
      <c r="L1123" s="245"/>
      <c r="M1123" s="246"/>
      <c r="N1123" s="247"/>
      <c r="O1123" s="247"/>
      <c r="P1123" s="247"/>
      <c r="Q1123" s="247"/>
      <c r="R1123" s="247"/>
      <c r="S1123" s="247"/>
      <c r="T1123" s="248"/>
      <c r="AT1123" s="249" t="s">
        <v>177</v>
      </c>
      <c r="AU1123" s="249" t="s">
        <v>82</v>
      </c>
      <c r="AV1123" s="13" t="s">
        <v>80</v>
      </c>
      <c r="AW1123" s="13" t="s">
        <v>33</v>
      </c>
      <c r="AX1123" s="13" t="s">
        <v>72</v>
      </c>
      <c r="AY1123" s="249" t="s">
        <v>166</v>
      </c>
    </row>
    <row r="1124" s="12" customFormat="1">
      <c r="B1124" s="229"/>
      <c r="C1124" s="230"/>
      <c r="D1124" s="215" t="s">
        <v>177</v>
      </c>
      <c r="E1124" s="231" t="s">
        <v>19</v>
      </c>
      <c r="F1124" s="232" t="s">
        <v>179</v>
      </c>
      <c r="G1124" s="230"/>
      <c r="H1124" s="233">
        <v>1</v>
      </c>
      <c r="I1124" s="234"/>
      <c r="J1124" s="230"/>
      <c r="K1124" s="230"/>
      <c r="L1124" s="235"/>
      <c r="M1124" s="236"/>
      <c r="N1124" s="237"/>
      <c r="O1124" s="237"/>
      <c r="P1124" s="237"/>
      <c r="Q1124" s="237"/>
      <c r="R1124" s="237"/>
      <c r="S1124" s="237"/>
      <c r="T1124" s="238"/>
      <c r="AT1124" s="239" t="s">
        <v>177</v>
      </c>
      <c r="AU1124" s="239" t="s">
        <v>82</v>
      </c>
      <c r="AV1124" s="12" t="s">
        <v>173</v>
      </c>
      <c r="AW1124" s="12" t="s">
        <v>33</v>
      </c>
      <c r="AX1124" s="12" t="s">
        <v>80</v>
      </c>
      <c r="AY1124" s="239" t="s">
        <v>166</v>
      </c>
    </row>
    <row r="1125" s="1" customFormat="1" ht="16.5" customHeight="1">
      <c r="B1125" s="37"/>
      <c r="C1125" s="250" t="s">
        <v>1574</v>
      </c>
      <c r="D1125" s="250" t="s">
        <v>319</v>
      </c>
      <c r="E1125" s="251" t="s">
        <v>1575</v>
      </c>
      <c r="F1125" s="252" t="s">
        <v>1576</v>
      </c>
      <c r="G1125" s="253" t="s">
        <v>251</v>
      </c>
      <c r="H1125" s="254">
        <v>1</v>
      </c>
      <c r="I1125" s="255"/>
      <c r="J1125" s="256">
        <f>ROUND(I1125*H1125,2)</f>
        <v>0</v>
      </c>
      <c r="K1125" s="252" t="s">
        <v>172</v>
      </c>
      <c r="L1125" s="257"/>
      <c r="M1125" s="258" t="s">
        <v>19</v>
      </c>
      <c r="N1125" s="259" t="s">
        <v>43</v>
      </c>
      <c r="O1125" s="78"/>
      <c r="P1125" s="212">
        <f>O1125*H1125</f>
        <v>0</v>
      </c>
      <c r="Q1125" s="212">
        <v>0.042999999999999997</v>
      </c>
      <c r="R1125" s="212">
        <f>Q1125*H1125</f>
        <v>0.042999999999999997</v>
      </c>
      <c r="S1125" s="212">
        <v>0</v>
      </c>
      <c r="T1125" s="213">
        <f>S1125*H1125</f>
        <v>0</v>
      </c>
      <c r="AR1125" s="16" t="s">
        <v>376</v>
      </c>
      <c r="AT1125" s="16" t="s">
        <v>319</v>
      </c>
      <c r="AU1125" s="16" t="s">
        <v>82</v>
      </c>
      <c r="AY1125" s="16" t="s">
        <v>166</v>
      </c>
      <c r="BE1125" s="214">
        <f>IF(N1125="základní",J1125,0)</f>
        <v>0</v>
      </c>
      <c r="BF1125" s="214">
        <f>IF(N1125="snížená",J1125,0)</f>
        <v>0</v>
      </c>
      <c r="BG1125" s="214">
        <f>IF(N1125="zákl. přenesená",J1125,0)</f>
        <v>0</v>
      </c>
      <c r="BH1125" s="214">
        <f>IF(N1125="sníž. přenesená",J1125,0)</f>
        <v>0</v>
      </c>
      <c r="BI1125" s="214">
        <f>IF(N1125="nulová",J1125,0)</f>
        <v>0</v>
      </c>
      <c r="BJ1125" s="16" t="s">
        <v>80</v>
      </c>
      <c r="BK1125" s="214">
        <f>ROUND(I1125*H1125,2)</f>
        <v>0</v>
      </c>
      <c r="BL1125" s="16" t="s">
        <v>267</v>
      </c>
      <c r="BM1125" s="16" t="s">
        <v>1577</v>
      </c>
    </row>
    <row r="1126" s="1" customFormat="1" ht="22.5" customHeight="1">
      <c r="B1126" s="37"/>
      <c r="C1126" s="203" t="s">
        <v>1578</v>
      </c>
      <c r="D1126" s="203" t="s">
        <v>168</v>
      </c>
      <c r="E1126" s="204" t="s">
        <v>1579</v>
      </c>
      <c r="F1126" s="205" t="s">
        <v>1580</v>
      </c>
      <c r="G1126" s="206" t="s">
        <v>251</v>
      </c>
      <c r="H1126" s="207">
        <v>1</v>
      </c>
      <c r="I1126" s="208"/>
      <c r="J1126" s="209">
        <f>ROUND(I1126*H1126,2)</f>
        <v>0</v>
      </c>
      <c r="K1126" s="205" t="s">
        <v>172</v>
      </c>
      <c r="L1126" s="42"/>
      <c r="M1126" s="210" t="s">
        <v>19</v>
      </c>
      <c r="N1126" s="211" t="s">
        <v>43</v>
      </c>
      <c r="O1126" s="78"/>
      <c r="P1126" s="212">
        <f>O1126*H1126</f>
        <v>0</v>
      </c>
      <c r="Q1126" s="212">
        <v>0</v>
      </c>
      <c r="R1126" s="212">
        <f>Q1126*H1126</f>
        <v>0</v>
      </c>
      <c r="S1126" s="212">
        <v>0</v>
      </c>
      <c r="T1126" s="213">
        <f>S1126*H1126</f>
        <v>0</v>
      </c>
      <c r="AR1126" s="16" t="s">
        <v>267</v>
      </c>
      <c r="AT1126" s="16" t="s">
        <v>168</v>
      </c>
      <c r="AU1126" s="16" t="s">
        <v>82</v>
      </c>
      <c r="AY1126" s="16" t="s">
        <v>166</v>
      </c>
      <c r="BE1126" s="214">
        <f>IF(N1126="základní",J1126,0)</f>
        <v>0</v>
      </c>
      <c r="BF1126" s="214">
        <f>IF(N1126="snížená",J1126,0)</f>
        <v>0</v>
      </c>
      <c r="BG1126" s="214">
        <f>IF(N1126="zákl. přenesená",J1126,0)</f>
        <v>0</v>
      </c>
      <c r="BH1126" s="214">
        <f>IF(N1126="sníž. přenesená",J1126,0)</f>
        <v>0</v>
      </c>
      <c r="BI1126" s="214">
        <f>IF(N1126="nulová",J1126,0)</f>
        <v>0</v>
      </c>
      <c r="BJ1126" s="16" t="s">
        <v>80</v>
      </c>
      <c r="BK1126" s="214">
        <f>ROUND(I1126*H1126,2)</f>
        <v>0</v>
      </c>
      <c r="BL1126" s="16" t="s">
        <v>267</v>
      </c>
      <c r="BM1126" s="16" t="s">
        <v>1581</v>
      </c>
    </row>
    <row r="1127" s="1" customFormat="1">
      <c r="B1127" s="37"/>
      <c r="C1127" s="38"/>
      <c r="D1127" s="215" t="s">
        <v>175</v>
      </c>
      <c r="E1127" s="38"/>
      <c r="F1127" s="216" t="s">
        <v>1526</v>
      </c>
      <c r="G1127" s="38"/>
      <c r="H1127" s="38"/>
      <c r="I1127" s="129"/>
      <c r="J1127" s="38"/>
      <c r="K1127" s="38"/>
      <c r="L1127" s="42"/>
      <c r="M1127" s="217"/>
      <c r="N1127" s="78"/>
      <c r="O1127" s="78"/>
      <c r="P1127" s="78"/>
      <c r="Q1127" s="78"/>
      <c r="R1127" s="78"/>
      <c r="S1127" s="78"/>
      <c r="T1127" s="79"/>
      <c r="AT1127" s="16" t="s">
        <v>175</v>
      </c>
      <c r="AU1127" s="16" t="s">
        <v>82</v>
      </c>
    </row>
    <row r="1128" s="11" customFormat="1">
      <c r="B1128" s="218"/>
      <c r="C1128" s="219"/>
      <c r="D1128" s="215" t="s">
        <v>177</v>
      </c>
      <c r="E1128" s="220" t="s">
        <v>19</v>
      </c>
      <c r="F1128" s="221" t="s">
        <v>80</v>
      </c>
      <c r="G1128" s="219"/>
      <c r="H1128" s="222">
        <v>1</v>
      </c>
      <c r="I1128" s="223"/>
      <c r="J1128" s="219"/>
      <c r="K1128" s="219"/>
      <c r="L1128" s="224"/>
      <c r="M1128" s="225"/>
      <c r="N1128" s="226"/>
      <c r="O1128" s="226"/>
      <c r="P1128" s="226"/>
      <c r="Q1128" s="226"/>
      <c r="R1128" s="226"/>
      <c r="S1128" s="226"/>
      <c r="T1128" s="227"/>
      <c r="AT1128" s="228" t="s">
        <v>177</v>
      </c>
      <c r="AU1128" s="228" t="s">
        <v>82</v>
      </c>
      <c r="AV1128" s="11" t="s">
        <v>82</v>
      </c>
      <c r="AW1128" s="11" t="s">
        <v>33</v>
      </c>
      <c r="AX1128" s="11" t="s">
        <v>72</v>
      </c>
      <c r="AY1128" s="228" t="s">
        <v>166</v>
      </c>
    </row>
    <row r="1129" s="13" customFormat="1">
      <c r="B1129" s="240"/>
      <c r="C1129" s="241"/>
      <c r="D1129" s="215" t="s">
        <v>177</v>
      </c>
      <c r="E1129" s="242" t="s">
        <v>19</v>
      </c>
      <c r="F1129" s="243" t="s">
        <v>706</v>
      </c>
      <c r="G1129" s="241"/>
      <c r="H1129" s="242" t="s">
        <v>19</v>
      </c>
      <c r="I1129" s="244"/>
      <c r="J1129" s="241"/>
      <c r="K1129" s="241"/>
      <c r="L1129" s="245"/>
      <c r="M1129" s="246"/>
      <c r="N1129" s="247"/>
      <c r="O1129" s="247"/>
      <c r="P1129" s="247"/>
      <c r="Q1129" s="247"/>
      <c r="R1129" s="247"/>
      <c r="S1129" s="247"/>
      <c r="T1129" s="248"/>
      <c r="AT1129" s="249" t="s">
        <v>177</v>
      </c>
      <c r="AU1129" s="249" t="s">
        <v>82</v>
      </c>
      <c r="AV1129" s="13" t="s">
        <v>80</v>
      </c>
      <c r="AW1129" s="13" t="s">
        <v>33</v>
      </c>
      <c r="AX1129" s="13" t="s">
        <v>72</v>
      </c>
      <c r="AY1129" s="249" t="s">
        <v>166</v>
      </c>
    </row>
    <row r="1130" s="12" customFormat="1">
      <c r="B1130" s="229"/>
      <c r="C1130" s="230"/>
      <c r="D1130" s="215" t="s">
        <v>177</v>
      </c>
      <c r="E1130" s="231" t="s">
        <v>19</v>
      </c>
      <c r="F1130" s="232" t="s">
        <v>179</v>
      </c>
      <c r="G1130" s="230"/>
      <c r="H1130" s="233">
        <v>1</v>
      </c>
      <c r="I1130" s="234"/>
      <c r="J1130" s="230"/>
      <c r="K1130" s="230"/>
      <c r="L1130" s="235"/>
      <c r="M1130" s="236"/>
      <c r="N1130" s="237"/>
      <c r="O1130" s="237"/>
      <c r="P1130" s="237"/>
      <c r="Q1130" s="237"/>
      <c r="R1130" s="237"/>
      <c r="S1130" s="237"/>
      <c r="T1130" s="238"/>
      <c r="AT1130" s="239" t="s">
        <v>177</v>
      </c>
      <c r="AU1130" s="239" t="s">
        <v>82</v>
      </c>
      <c r="AV1130" s="12" t="s">
        <v>173</v>
      </c>
      <c r="AW1130" s="12" t="s">
        <v>33</v>
      </c>
      <c r="AX1130" s="12" t="s">
        <v>80</v>
      </c>
      <c r="AY1130" s="239" t="s">
        <v>166</v>
      </c>
    </row>
    <row r="1131" s="1" customFormat="1" ht="16.5" customHeight="1">
      <c r="B1131" s="37"/>
      <c r="C1131" s="250" t="s">
        <v>1582</v>
      </c>
      <c r="D1131" s="250" t="s">
        <v>319</v>
      </c>
      <c r="E1131" s="251" t="s">
        <v>1583</v>
      </c>
      <c r="F1131" s="252" t="s">
        <v>1584</v>
      </c>
      <c r="G1131" s="253" t="s">
        <v>251</v>
      </c>
      <c r="H1131" s="254">
        <v>1</v>
      </c>
      <c r="I1131" s="255"/>
      <c r="J1131" s="256">
        <f>ROUND(I1131*H1131,2)</f>
        <v>0</v>
      </c>
      <c r="K1131" s="252" t="s">
        <v>172</v>
      </c>
      <c r="L1131" s="257"/>
      <c r="M1131" s="258" t="s">
        <v>19</v>
      </c>
      <c r="N1131" s="259" t="s">
        <v>43</v>
      </c>
      <c r="O1131" s="78"/>
      <c r="P1131" s="212">
        <f>O1131*H1131</f>
        <v>0</v>
      </c>
      <c r="Q1131" s="212">
        <v>0.047</v>
      </c>
      <c r="R1131" s="212">
        <f>Q1131*H1131</f>
        <v>0.047</v>
      </c>
      <c r="S1131" s="212">
        <v>0</v>
      </c>
      <c r="T1131" s="213">
        <f>S1131*H1131</f>
        <v>0</v>
      </c>
      <c r="AR1131" s="16" t="s">
        <v>376</v>
      </c>
      <c r="AT1131" s="16" t="s">
        <v>319</v>
      </c>
      <c r="AU1131" s="16" t="s">
        <v>82</v>
      </c>
      <c r="AY1131" s="16" t="s">
        <v>166</v>
      </c>
      <c r="BE1131" s="214">
        <f>IF(N1131="základní",J1131,0)</f>
        <v>0</v>
      </c>
      <c r="BF1131" s="214">
        <f>IF(N1131="snížená",J1131,0)</f>
        <v>0</v>
      </c>
      <c r="BG1131" s="214">
        <f>IF(N1131="zákl. přenesená",J1131,0)</f>
        <v>0</v>
      </c>
      <c r="BH1131" s="214">
        <f>IF(N1131="sníž. přenesená",J1131,0)</f>
        <v>0</v>
      </c>
      <c r="BI1131" s="214">
        <f>IF(N1131="nulová",J1131,0)</f>
        <v>0</v>
      </c>
      <c r="BJ1131" s="16" t="s">
        <v>80</v>
      </c>
      <c r="BK1131" s="214">
        <f>ROUND(I1131*H1131,2)</f>
        <v>0</v>
      </c>
      <c r="BL1131" s="16" t="s">
        <v>267</v>
      </c>
      <c r="BM1131" s="16" t="s">
        <v>1585</v>
      </c>
    </row>
    <row r="1132" s="1" customFormat="1" ht="22.5" customHeight="1">
      <c r="B1132" s="37"/>
      <c r="C1132" s="203" t="s">
        <v>1586</v>
      </c>
      <c r="D1132" s="203" t="s">
        <v>168</v>
      </c>
      <c r="E1132" s="204" t="s">
        <v>1587</v>
      </c>
      <c r="F1132" s="205" t="s">
        <v>1588</v>
      </c>
      <c r="G1132" s="206" t="s">
        <v>251</v>
      </c>
      <c r="H1132" s="207">
        <v>1</v>
      </c>
      <c r="I1132" s="208"/>
      <c r="J1132" s="209">
        <f>ROUND(I1132*H1132,2)</f>
        <v>0</v>
      </c>
      <c r="K1132" s="205" t="s">
        <v>172</v>
      </c>
      <c r="L1132" s="42"/>
      <c r="M1132" s="210" t="s">
        <v>19</v>
      </c>
      <c r="N1132" s="211" t="s">
        <v>43</v>
      </c>
      <c r="O1132" s="78"/>
      <c r="P1132" s="212">
        <f>O1132*H1132</f>
        <v>0</v>
      </c>
      <c r="Q1132" s="212">
        <v>0</v>
      </c>
      <c r="R1132" s="212">
        <f>Q1132*H1132</f>
        <v>0</v>
      </c>
      <c r="S1132" s="212">
        <v>0</v>
      </c>
      <c r="T1132" s="213">
        <f>S1132*H1132</f>
        <v>0</v>
      </c>
      <c r="AR1132" s="16" t="s">
        <v>267</v>
      </c>
      <c r="AT1132" s="16" t="s">
        <v>168</v>
      </c>
      <c r="AU1132" s="16" t="s">
        <v>82</v>
      </c>
      <c r="AY1132" s="16" t="s">
        <v>166</v>
      </c>
      <c r="BE1132" s="214">
        <f>IF(N1132="základní",J1132,0)</f>
        <v>0</v>
      </c>
      <c r="BF1132" s="214">
        <f>IF(N1132="snížená",J1132,0)</f>
        <v>0</v>
      </c>
      <c r="BG1132" s="214">
        <f>IF(N1132="zákl. přenesená",J1132,0)</f>
        <v>0</v>
      </c>
      <c r="BH1132" s="214">
        <f>IF(N1132="sníž. přenesená",J1132,0)</f>
        <v>0</v>
      </c>
      <c r="BI1132" s="214">
        <f>IF(N1132="nulová",J1132,0)</f>
        <v>0</v>
      </c>
      <c r="BJ1132" s="16" t="s">
        <v>80</v>
      </c>
      <c r="BK1132" s="214">
        <f>ROUND(I1132*H1132,2)</f>
        <v>0</v>
      </c>
      <c r="BL1132" s="16" t="s">
        <v>267</v>
      </c>
      <c r="BM1132" s="16" t="s">
        <v>1589</v>
      </c>
    </row>
    <row r="1133" s="1" customFormat="1">
      <c r="B1133" s="37"/>
      <c r="C1133" s="38"/>
      <c r="D1133" s="215" t="s">
        <v>175</v>
      </c>
      <c r="E1133" s="38"/>
      <c r="F1133" s="216" t="s">
        <v>1526</v>
      </c>
      <c r="G1133" s="38"/>
      <c r="H1133" s="38"/>
      <c r="I1133" s="129"/>
      <c r="J1133" s="38"/>
      <c r="K1133" s="38"/>
      <c r="L1133" s="42"/>
      <c r="M1133" s="217"/>
      <c r="N1133" s="78"/>
      <c r="O1133" s="78"/>
      <c r="P1133" s="78"/>
      <c r="Q1133" s="78"/>
      <c r="R1133" s="78"/>
      <c r="S1133" s="78"/>
      <c r="T1133" s="79"/>
      <c r="AT1133" s="16" t="s">
        <v>175</v>
      </c>
      <c r="AU1133" s="16" t="s">
        <v>82</v>
      </c>
    </row>
    <row r="1134" s="11" customFormat="1">
      <c r="B1134" s="218"/>
      <c r="C1134" s="219"/>
      <c r="D1134" s="215" t="s">
        <v>177</v>
      </c>
      <c r="E1134" s="220" t="s">
        <v>19</v>
      </c>
      <c r="F1134" s="221" t="s">
        <v>80</v>
      </c>
      <c r="G1134" s="219"/>
      <c r="H1134" s="222">
        <v>1</v>
      </c>
      <c r="I1134" s="223"/>
      <c r="J1134" s="219"/>
      <c r="K1134" s="219"/>
      <c r="L1134" s="224"/>
      <c r="M1134" s="225"/>
      <c r="N1134" s="226"/>
      <c r="O1134" s="226"/>
      <c r="P1134" s="226"/>
      <c r="Q1134" s="226"/>
      <c r="R1134" s="226"/>
      <c r="S1134" s="226"/>
      <c r="T1134" s="227"/>
      <c r="AT1134" s="228" t="s">
        <v>177</v>
      </c>
      <c r="AU1134" s="228" t="s">
        <v>82</v>
      </c>
      <c r="AV1134" s="11" t="s">
        <v>82</v>
      </c>
      <c r="AW1134" s="11" t="s">
        <v>33</v>
      </c>
      <c r="AX1134" s="11" t="s">
        <v>72</v>
      </c>
      <c r="AY1134" s="228" t="s">
        <v>166</v>
      </c>
    </row>
    <row r="1135" s="13" customFormat="1">
      <c r="B1135" s="240"/>
      <c r="C1135" s="241"/>
      <c r="D1135" s="215" t="s">
        <v>177</v>
      </c>
      <c r="E1135" s="242" t="s">
        <v>19</v>
      </c>
      <c r="F1135" s="243" t="s">
        <v>1590</v>
      </c>
      <c r="G1135" s="241"/>
      <c r="H1135" s="242" t="s">
        <v>19</v>
      </c>
      <c r="I1135" s="244"/>
      <c r="J1135" s="241"/>
      <c r="K1135" s="241"/>
      <c r="L1135" s="245"/>
      <c r="M1135" s="246"/>
      <c r="N1135" s="247"/>
      <c r="O1135" s="247"/>
      <c r="P1135" s="247"/>
      <c r="Q1135" s="247"/>
      <c r="R1135" s="247"/>
      <c r="S1135" s="247"/>
      <c r="T1135" s="248"/>
      <c r="AT1135" s="249" t="s">
        <v>177</v>
      </c>
      <c r="AU1135" s="249" t="s">
        <v>82</v>
      </c>
      <c r="AV1135" s="13" t="s">
        <v>80</v>
      </c>
      <c r="AW1135" s="13" t="s">
        <v>33</v>
      </c>
      <c r="AX1135" s="13" t="s">
        <v>72</v>
      </c>
      <c r="AY1135" s="249" t="s">
        <v>166</v>
      </c>
    </row>
    <row r="1136" s="12" customFormat="1">
      <c r="B1136" s="229"/>
      <c r="C1136" s="230"/>
      <c r="D1136" s="215" t="s">
        <v>177</v>
      </c>
      <c r="E1136" s="231" t="s">
        <v>19</v>
      </c>
      <c r="F1136" s="232" t="s">
        <v>179</v>
      </c>
      <c r="G1136" s="230"/>
      <c r="H1136" s="233">
        <v>1</v>
      </c>
      <c r="I1136" s="234"/>
      <c r="J1136" s="230"/>
      <c r="K1136" s="230"/>
      <c r="L1136" s="235"/>
      <c r="M1136" s="236"/>
      <c r="N1136" s="237"/>
      <c r="O1136" s="237"/>
      <c r="P1136" s="237"/>
      <c r="Q1136" s="237"/>
      <c r="R1136" s="237"/>
      <c r="S1136" s="237"/>
      <c r="T1136" s="238"/>
      <c r="AT1136" s="239" t="s">
        <v>177</v>
      </c>
      <c r="AU1136" s="239" t="s">
        <v>82</v>
      </c>
      <c r="AV1136" s="12" t="s">
        <v>173</v>
      </c>
      <c r="AW1136" s="12" t="s">
        <v>33</v>
      </c>
      <c r="AX1136" s="12" t="s">
        <v>80</v>
      </c>
      <c r="AY1136" s="239" t="s">
        <v>166</v>
      </c>
    </row>
    <row r="1137" s="1" customFormat="1" ht="22.5" customHeight="1">
      <c r="B1137" s="37"/>
      <c r="C1137" s="250" t="s">
        <v>1591</v>
      </c>
      <c r="D1137" s="250" t="s">
        <v>319</v>
      </c>
      <c r="E1137" s="251" t="s">
        <v>1592</v>
      </c>
      <c r="F1137" s="252" t="s">
        <v>1593</v>
      </c>
      <c r="G1137" s="253" t="s">
        <v>251</v>
      </c>
      <c r="H1137" s="254">
        <v>1</v>
      </c>
      <c r="I1137" s="255"/>
      <c r="J1137" s="256">
        <f>ROUND(I1137*H1137,2)</f>
        <v>0</v>
      </c>
      <c r="K1137" s="252" t="s">
        <v>19</v>
      </c>
      <c r="L1137" s="257"/>
      <c r="M1137" s="258" t="s">
        <v>19</v>
      </c>
      <c r="N1137" s="259" t="s">
        <v>43</v>
      </c>
      <c r="O1137" s="78"/>
      <c r="P1137" s="212">
        <f>O1137*H1137</f>
        <v>0</v>
      </c>
      <c r="Q1137" s="212">
        <v>0.029999999999999999</v>
      </c>
      <c r="R1137" s="212">
        <f>Q1137*H1137</f>
        <v>0.029999999999999999</v>
      </c>
      <c r="S1137" s="212">
        <v>0</v>
      </c>
      <c r="T1137" s="213">
        <f>S1137*H1137</f>
        <v>0</v>
      </c>
      <c r="AR1137" s="16" t="s">
        <v>376</v>
      </c>
      <c r="AT1137" s="16" t="s">
        <v>319</v>
      </c>
      <c r="AU1137" s="16" t="s">
        <v>82</v>
      </c>
      <c r="AY1137" s="16" t="s">
        <v>166</v>
      </c>
      <c r="BE1137" s="214">
        <f>IF(N1137="základní",J1137,0)</f>
        <v>0</v>
      </c>
      <c r="BF1137" s="214">
        <f>IF(N1137="snížená",J1137,0)</f>
        <v>0</v>
      </c>
      <c r="BG1137" s="214">
        <f>IF(N1137="zákl. přenesená",J1137,0)</f>
        <v>0</v>
      </c>
      <c r="BH1137" s="214">
        <f>IF(N1137="sníž. přenesená",J1137,0)</f>
        <v>0</v>
      </c>
      <c r="BI1137" s="214">
        <f>IF(N1137="nulová",J1137,0)</f>
        <v>0</v>
      </c>
      <c r="BJ1137" s="16" t="s">
        <v>80</v>
      </c>
      <c r="BK1137" s="214">
        <f>ROUND(I1137*H1137,2)</f>
        <v>0</v>
      </c>
      <c r="BL1137" s="16" t="s">
        <v>267</v>
      </c>
      <c r="BM1137" s="16" t="s">
        <v>1594</v>
      </c>
    </row>
    <row r="1138" s="1" customFormat="1" ht="16.5" customHeight="1">
      <c r="B1138" s="37"/>
      <c r="C1138" s="250" t="s">
        <v>1595</v>
      </c>
      <c r="D1138" s="250" t="s">
        <v>319</v>
      </c>
      <c r="E1138" s="251" t="s">
        <v>1596</v>
      </c>
      <c r="F1138" s="252" t="s">
        <v>1597</v>
      </c>
      <c r="G1138" s="253" t="s">
        <v>251</v>
      </c>
      <c r="H1138" s="254">
        <v>1</v>
      </c>
      <c r="I1138" s="255"/>
      <c r="J1138" s="256">
        <f>ROUND(I1138*H1138,2)</f>
        <v>0</v>
      </c>
      <c r="K1138" s="252" t="s">
        <v>172</v>
      </c>
      <c r="L1138" s="257"/>
      <c r="M1138" s="258" t="s">
        <v>19</v>
      </c>
      <c r="N1138" s="259" t="s">
        <v>43</v>
      </c>
      <c r="O1138" s="78"/>
      <c r="P1138" s="212">
        <f>O1138*H1138</f>
        <v>0</v>
      </c>
      <c r="Q1138" s="212">
        <v>0.0016000000000000001</v>
      </c>
      <c r="R1138" s="212">
        <f>Q1138*H1138</f>
        <v>0.0016000000000000001</v>
      </c>
      <c r="S1138" s="212">
        <v>0</v>
      </c>
      <c r="T1138" s="213">
        <f>S1138*H1138</f>
        <v>0</v>
      </c>
      <c r="AR1138" s="16" t="s">
        <v>376</v>
      </c>
      <c r="AT1138" s="16" t="s">
        <v>319</v>
      </c>
      <c r="AU1138" s="16" t="s">
        <v>82</v>
      </c>
      <c r="AY1138" s="16" t="s">
        <v>166</v>
      </c>
      <c r="BE1138" s="214">
        <f>IF(N1138="základní",J1138,0)</f>
        <v>0</v>
      </c>
      <c r="BF1138" s="214">
        <f>IF(N1138="snížená",J1138,0)</f>
        <v>0</v>
      </c>
      <c r="BG1138" s="214">
        <f>IF(N1138="zákl. přenesená",J1138,0)</f>
        <v>0</v>
      </c>
      <c r="BH1138" s="214">
        <f>IF(N1138="sníž. přenesená",J1138,0)</f>
        <v>0</v>
      </c>
      <c r="BI1138" s="214">
        <f>IF(N1138="nulová",J1138,0)</f>
        <v>0</v>
      </c>
      <c r="BJ1138" s="16" t="s">
        <v>80</v>
      </c>
      <c r="BK1138" s="214">
        <f>ROUND(I1138*H1138,2)</f>
        <v>0</v>
      </c>
      <c r="BL1138" s="16" t="s">
        <v>267</v>
      </c>
      <c r="BM1138" s="16" t="s">
        <v>1598</v>
      </c>
    </row>
    <row r="1139" s="1" customFormat="1" ht="22.5" customHeight="1">
      <c r="B1139" s="37"/>
      <c r="C1139" s="203" t="s">
        <v>1599</v>
      </c>
      <c r="D1139" s="203" t="s">
        <v>168</v>
      </c>
      <c r="E1139" s="204" t="s">
        <v>1600</v>
      </c>
      <c r="F1139" s="205" t="s">
        <v>1601</v>
      </c>
      <c r="G1139" s="206" t="s">
        <v>251</v>
      </c>
      <c r="H1139" s="207">
        <v>27</v>
      </c>
      <c r="I1139" s="208"/>
      <c r="J1139" s="209">
        <f>ROUND(I1139*H1139,2)</f>
        <v>0</v>
      </c>
      <c r="K1139" s="205" t="s">
        <v>172</v>
      </c>
      <c r="L1139" s="42"/>
      <c r="M1139" s="210" t="s">
        <v>19</v>
      </c>
      <c r="N1139" s="211" t="s">
        <v>43</v>
      </c>
      <c r="O1139" s="78"/>
      <c r="P1139" s="212">
        <f>O1139*H1139</f>
        <v>0</v>
      </c>
      <c r="Q1139" s="212">
        <v>0</v>
      </c>
      <c r="R1139" s="212">
        <f>Q1139*H1139</f>
        <v>0</v>
      </c>
      <c r="S1139" s="212">
        <v>0</v>
      </c>
      <c r="T1139" s="213">
        <f>S1139*H1139</f>
        <v>0</v>
      </c>
      <c r="AR1139" s="16" t="s">
        <v>267</v>
      </c>
      <c r="AT1139" s="16" t="s">
        <v>168</v>
      </c>
      <c r="AU1139" s="16" t="s">
        <v>82</v>
      </c>
      <c r="AY1139" s="16" t="s">
        <v>166</v>
      </c>
      <c r="BE1139" s="214">
        <f>IF(N1139="základní",J1139,0)</f>
        <v>0</v>
      </c>
      <c r="BF1139" s="214">
        <f>IF(N1139="snížená",J1139,0)</f>
        <v>0</v>
      </c>
      <c r="BG1139" s="214">
        <f>IF(N1139="zákl. přenesená",J1139,0)</f>
        <v>0</v>
      </c>
      <c r="BH1139" s="214">
        <f>IF(N1139="sníž. přenesená",J1139,0)</f>
        <v>0</v>
      </c>
      <c r="BI1139" s="214">
        <f>IF(N1139="nulová",J1139,0)</f>
        <v>0</v>
      </c>
      <c r="BJ1139" s="16" t="s">
        <v>80</v>
      </c>
      <c r="BK1139" s="214">
        <f>ROUND(I1139*H1139,2)</f>
        <v>0</v>
      </c>
      <c r="BL1139" s="16" t="s">
        <v>267</v>
      </c>
      <c r="BM1139" s="16" t="s">
        <v>1602</v>
      </c>
    </row>
    <row r="1140" s="1" customFormat="1">
      <c r="B1140" s="37"/>
      <c r="C1140" s="38"/>
      <c r="D1140" s="215" t="s">
        <v>175</v>
      </c>
      <c r="E1140" s="38"/>
      <c r="F1140" s="216" t="s">
        <v>1526</v>
      </c>
      <c r="G1140" s="38"/>
      <c r="H1140" s="38"/>
      <c r="I1140" s="129"/>
      <c r="J1140" s="38"/>
      <c r="K1140" s="38"/>
      <c r="L1140" s="42"/>
      <c r="M1140" s="217"/>
      <c r="N1140" s="78"/>
      <c r="O1140" s="78"/>
      <c r="P1140" s="78"/>
      <c r="Q1140" s="78"/>
      <c r="R1140" s="78"/>
      <c r="S1140" s="78"/>
      <c r="T1140" s="79"/>
      <c r="AT1140" s="16" t="s">
        <v>175</v>
      </c>
      <c r="AU1140" s="16" t="s">
        <v>82</v>
      </c>
    </row>
    <row r="1141" s="11" customFormat="1">
      <c r="B1141" s="218"/>
      <c r="C1141" s="219"/>
      <c r="D1141" s="215" t="s">
        <v>177</v>
      </c>
      <c r="E1141" s="220" t="s">
        <v>19</v>
      </c>
      <c r="F1141" s="221" t="s">
        <v>1603</v>
      </c>
      <c r="G1141" s="219"/>
      <c r="H1141" s="222">
        <v>18</v>
      </c>
      <c r="I1141" s="223"/>
      <c r="J1141" s="219"/>
      <c r="K1141" s="219"/>
      <c r="L1141" s="224"/>
      <c r="M1141" s="225"/>
      <c r="N1141" s="226"/>
      <c r="O1141" s="226"/>
      <c r="P1141" s="226"/>
      <c r="Q1141" s="226"/>
      <c r="R1141" s="226"/>
      <c r="S1141" s="226"/>
      <c r="T1141" s="227"/>
      <c r="AT1141" s="228" t="s">
        <v>177</v>
      </c>
      <c r="AU1141" s="228" t="s">
        <v>82</v>
      </c>
      <c r="AV1141" s="11" t="s">
        <v>82</v>
      </c>
      <c r="AW1141" s="11" t="s">
        <v>33</v>
      </c>
      <c r="AX1141" s="11" t="s">
        <v>72</v>
      </c>
      <c r="AY1141" s="228" t="s">
        <v>166</v>
      </c>
    </row>
    <row r="1142" s="13" customFormat="1">
      <c r="B1142" s="240"/>
      <c r="C1142" s="241"/>
      <c r="D1142" s="215" t="s">
        <v>177</v>
      </c>
      <c r="E1142" s="242" t="s">
        <v>19</v>
      </c>
      <c r="F1142" s="243" t="s">
        <v>1604</v>
      </c>
      <c r="G1142" s="241"/>
      <c r="H1142" s="242" t="s">
        <v>19</v>
      </c>
      <c r="I1142" s="244"/>
      <c r="J1142" s="241"/>
      <c r="K1142" s="241"/>
      <c r="L1142" s="245"/>
      <c r="M1142" s="246"/>
      <c r="N1142" s="247"/>
      <c r="O1142" s="247"/>
      <c r="P1142" s="247"/>
      <c r="Q1142" s="247"/>
      <c r="R1142" s="247"/>
      <c r="S1142" s="247"/>
      <c r="T1142" s="248"/>
      <c r="AT1142" s="249" t="s">
        <v>177</v>
      </c>
      <c r="AU1142" s="249" t="s">
        <v>82</v>
      </c>
      <c r="AV1142" s="13" t="s">
        <v>80</v>
      </c>
      <c r="AW1142" s="13" t="s">
        <v>33</v>
      </c>
      <c r="AX1142" s="13" t="s">
        <v>72</v>
      </c>
      <c r="AY1142" s="249" t="s">
        <v>166</v>
      </c>
    </row>
    <row r="1143" s="11" customFormat="1">
      <c r="B1143" s="218"/>
      <c r="C1143" s="219"/>
      <c r="D1143" s="215" t="s">
        <v>177</v>
      </c>
      <c r="E1143" s="220" t="s">
        <v>19</v>
      </c>
      <c r="F1143" s="221" t="s">
        <v>80</v>
      </c>
      <c r="G1143" s="219"/>
      <c r="H1143" s="222">
        <v>1</v>
      </c>
      <c r="I1143" s="223"/>
      <c r="J1143" s="219"/>
      <c r="K1143" s="219"/>
      <c r="L1143" s="224"/>
      <c r="M1143" s="225"/>
      <c r="N1143" s="226"/>
      <c r="O1143" s="226"/>
      <c r="P1143" s="226"/>
      <c r="Q1143" s="226"/>
      <c r="R1143" s="226"/>
      <c r="S1143" s="226"/>
      <c r="T1143" s="227"/>
      <c r="AT1143" s="228" t="s">
        <v>177</v>
      </c>
      <c r="AU1143" s="228" t="s">
        <v>82</v>
      </c>
      <c r="AV1143" s="11" t="s">
        <v>82</v>
      </c>
      <c r="AW1143" s="11" t="s">
        <v>33</v>
      </c>
      <c r="AX1143" s="11" t="s">
        <v>72</v>
      </c>
      <c r="AY1143" s="228" t="s">
        <v>166</v>
      </c>
    </row>
    <row r="1144" s="13" customFormat="1">
      <c r="B1144" s="240"/>
      <c r="C1144" s="241"/>
      <c r="D1144" s="215" t="s">
        <v>177</v>
      </c>
      <c r="E1144" s="242" t="s">
        <v>19</v>
      </c>
      <c r="F1144" s="243" t="s">
        <v>1605</v>
      </c>
      <c r="G1144" s="241"/>
      <c r="H1144" s="242" t="s">
        <v>19</v>
      </c>
      <c r="I1144" s="244"/>
      <c r="J1144" s="241"/>
      <c r="K1144" s="241"/>
      <c r="L1144" s="245"/>
      <c r="M1144" s="246"/>
      <c r="N1144" s="247"/>
      <c r="O1144" s="247"/>
      <c r="P1144" s="247"/>
      <c r="Q1144" s="247"/>
      <c r="R1144" s="247"/>
      <c r="S1144" s="247"/>
      <c r="T1144" s="248"/>
      <c r="AT1144" s="249" t="s">
        <v>177</v>
      </c>
      <c r="AU1144" s="249" t="s">
        <v>82</v>
      </c>
      <c r="AV1144" s="13" t="s">
        <v>80</v>
      </c>
      <c r="AW1144" s="13" t="s">
        <v>33</v>
      </c>
      <c r="AX1144" s="13" t="s">
        <v>72</v>
      </c>
      <c r="AY1144" s="249" t="s">
        <v>166</v>
      </c>
    </row>
    <row r="1145" s="11" customFormat="1">
      <c r="B1145" s="218"/>
      <c r="C1145" s="219"/>
      <c r="D1145" s="215" t="s">
        <v>177</v>
      </c>
      <c r="E1145" s="220" t="s">
        <v>19</v>
      </c>
      <c r="F1145" s="221" t="s">
        <v>1606</v>
      </c>
      <c r="G1145" s="219"/>
      <c r="H1145" s="222">
        <v>8</v>
      </c>
      <c r="I1145" s="223"/>
      <c r="J1145" s="219"/>
      <c r="K1145" s="219"/>
      <c r="L1145" s="224"/>
      <c r="M1145" s="225"/>
      <c r="N1145" s="226"/>
      <c r="O1145" s="226"/>
      <c r="P1145" s="226"/>
      <c r="Q1145" s="226"/>
      <c r="R1145" s="226"/>
      <c r="S1145" s="226"/>
      <c r="T1145" s="227"/>
      <c r="AT1145" s="228" t="s">
        <v>177</v>
      </c>
      <c r="AU1145" s="228" t="s">
        <v>82</v>
      </c>
      <c r="AV1145" s="11" t="s">
        <v>82</v>
      </c>
      <c r="AW1145" s="11" t="s">
        <v>33</v>
      </c>
      <c r="AX1145" s="11" t="s">
        <v>72</v>
      </c>
      <c r="AY1145" s="228" t="s">
        <v>166</v>
      </c>
    </row>
    <row r="1146" s="13" customFormat="1">
      <c r="B1146" s="240"/>
      <c r="C1146" s="241"/>
      <c r="D1146" s="215" t="s">
        <v>177</v>
      </c>
      <c r="E1146" s="242" t="s">
        <v>19</v>
      </c>
      <c r="F1146" s="243" t="s">
        <v>1607</v>
      </c>
      <c r="G1146" s="241"/>
      <c r="H1146" s="242" t="s">
        <v>19</v>
      </c>
      <c r="I1146" s="244"/>
      <c r="J1146" s="241"/>
      <c r="K1146" s="241"/>
      <c r="L1146" s="245"/>
      <c r="M1146" s="246"/>
      <c r="N1146" s="247"/>
      <c r="O1146" s="247"/>
      <c r="P1146" s="247"/>
      <c r="Q1146" s="247"/>
      <c r="R1146" s="247"/>
      <c r="S1146" s="247"/>
      <c r="T1146" s="248"/>
      <c r="AT1146" s="249" t="s">
        <v>177</v>
      </c>
      <c r="AU1146" s="249" t="s">
        <v>82</v>
      </c>
      <c r="AV1146" s="13" t="s">
        <v>80</v>
      </c>
      <c r="AW1146" s="13" t="s">
        <v>33</v>
      </c>
      <c r="AX1146" s="13" t="s">
        <v>72</v>
      </c>
      <c r="AY1146" s="249" t="s">
        <v>166</v>
      </c>
    </row>
    <row r="1147" s="12" customFormat="1">
      <c r="B1147" s="229"/>
      <c r="C1147" s="230"/>
      <c r="D1147" s="215" t="s">
        <v>177</v>
      </c>
      <c r="E1147" s="231" t="s">
        <v>19</v>
      </c>
      <c r="F1147" s="232" t="s">
        <v>179</v>
      </c>
      <c r="G1147" s="230"/>
      <c r="H1147" s="233">
        <v>27</v>
      </c>
      <c r="I1147" s="234"/>
      <c r="J1147" s="230"/>
      <c r="K1147" s="230"/>
      <c r="L1147" s="235"/>
      <c r="M1147" s="236"/>
      <c r="N1147" s="237"/>
      <c r="O1147" s="237"/>
      <c r="P1147" s="237"/>
      <c r="Q1147" s="237"/>
      <c r="R1147" s="237"/>
      <c r="S1147" s="237"/>
      <c r="T1147" s="238"/>
      <c r="AT1147" s="239" t="s">
        <v>177</v>
      </c>
      <c r="AU1147" s="239" t="s">
        <v>82</v>
      </c>
      <c r="AV1147" s="12" t="s">
        <v>173</v>
      </c>
      <c r="AW1147" s="12" t="s">
        <v>33</v>
      </c>
      <c r="AX1147" s="12" t="s">
        <v>80</v>
      </c>
      <c r="AY1147" s="239" t="s">
        <v>166</v>
      </c>
    </row>
    <row r="1148" s="1" customFormat="1" ht="16.5" customHeight="1">
      <c r="B1148" s="37"/>
      <c r="C1148" s="250" t="s">
        <v>1608</v>
      </c>
      <c r="D1148" s="250" t="s">
        <v>319</v>
      </c>
      <c r="E1148" s="251" t="s">
        <v>1596</v>
      </c>
      <c r="F1148" s="252" t="s">
        <v>1597</v>
      </c>
      <c r="G1148" s="253" t="s">
        <v>251</v>
      </c>
      <c r="H1148" s="254">
        <v>27</v>
      </c>
      <c r="I1148" s="255"/>
      <c r="J1148" s="256">
        <f>ROUND(I1148*H1148,2)</f>
        <v>0</v>
      </c>
      <c r="K1148" s="252" t="s">
        <v>172</v>
      </c>
      <c r="L1148" s="257"/>
      <c r="M1148" s="258" t="s">
        <v>19</v>
      </c>
      <c r="N1148" s="259" t="s">
        <v>43</v>
      </c>
      <c r="O1148" s="78"/>
      <c r="P1148" s="212">
        <f>O1148*H1148</f>
        <v>0</v>
      </c>
      <c r="Q1148" s="212">
        <v>0.0016000000000000001</v>
      </c>
      <c r="R1148" s="212">
        <f>Q1148*H1148</f>
        <v>0.043200000000000002</v>
      </c>
      <c r="S1148" s="212">
        <v>0</v>
      </c>
      <c r="T1148" s="213">
        <f>S1148*H1148</f>
        <v>0</v>
      </c>
      <c r="AR1148" s="16" t="s">
        <v>376</v>
      </c>
      <c r="AT1148" s="16" t="s">
        <v>319</v>
      </c>
      <c r="AU1148" s="16" t="s">
        <v>82</v>
      </c>
      <c r="AY1148" s="16" t="s">
        <v>166</v>
      </c>
      <c r="BE1148" s="214">
        <f>IF(N1148="základní",J1148,0)</f>
        <v>0</v>
      </c>
      <c r="BF1148" s="214">
        <f>IF(N1148="snížená",J1148,0)</f>
        <v>0</v>
      </c>
      <c r="BG1148" s="214">
        <f>IF(N1148="zákl. přenesená",J1148,0)</f>
        <v>0</v>
      </c>
      <c r="BH1148" s="214">
        <f>IF(N1148="sníž. přenesená",J1148,0)</f>
        <v>0</v>
      </c>
      <c r="BI1148" s="214">
        <f>IF(N1148="nulová",J1148,0)</f>
        <v>0</v>
      </c>
      <c r="BJ1148" s="16" t="s">
        <v>80</v>
      </c>
      <c r="BK1148" s="214">
        <f>ROUND(I1148*H1148,2)</f>
        <v>0</v>
      </c>
      <c r="BL1148" s="16" t="s">
        <v>267</v>
      </c>
      <c r="BM1148" s="16" t="s">
        <v>1609</v>
      </c>
    </row>
    <row r="1149" s="1" customFormat="1" ht="16.5" customHeight="1">
      <c r="B1149" s="37"/>
      <c r="C1149" s="250" t="s">
        <v>1610</v>
      </c>
      <c r="D1149" s="250" t="s">
        <v>319</v>
      </c>
      <c r="E1149" s="251" t="s">
        <v>1611</v>
      </c>
      <c r="F1149" s="252" t="s">
        <v>1612</v>
      </c>
      <c r="G1149" s="253" t="s">
        <v>251</v>
      </c>
      <c r="H1149" s="254">
        <v>8</v>
      </c>
      <c r="I1149" s="255"/>
      <c r="J1149" s="256">
        <f>ROUND(I1149*H1149,2)</f>
        <v>0</v>
      </c>
      <c r="K1149" s="252" t="s">
        <v>19</v>
      </c>
      <c r="L1149" s="257"/>
      <c r="M1149" s="258" t="s">
        <v>19</v>
      </c>
      <c r="N1149" s="259" t="s">
        <v>43</v>
      </c>
      <c r="O1149" s="78"/>
      <c r="P1149" s="212">
        <f>O1149*H1149</f>
        <v>0</v>
      </c>
      <c r="Q1149" s="212">
        <v>0.029999999999999999</v>
      </c>
      <c r="R1149" s="212">
        <f>Q1149*H1149</f>
        <v>0.23999999999999999</v>
      </c>
      <c r="S1149" s="212">
        <v>0</v>
      </c>
      <c r="T1149" s="213">
        <f>S1149*H1149</f>
        <v>0</v>
      </c>
      <c r="AR1149" s="16" t="s">
        <v>376</v>
      </c>
      <c r="AT1149" s="16" t="s">
        <v>319</v>
      </c>
      <c r="AU1149" s="16" t="s">
        <v>82</v>
      </c>
      <c r="AY1149" s="16" t="s">
        <v>166</v>
      </c>
      <c r="BE1149" s="214">
        <f>IF(N1149="základní",J1149,0)</f>
        <v>0</v>
      </c>
      <c r="BF1149" s="214">
        <f>IF(N1149="snížená",J1149,0)</f>
        <v>0</v>
      </c>
      <c r="BG1149" s="214">
        <f>IF(N1149="zákl. přenesená",J1149,0)</f>
        <v>0</v>
      </c>
      <c r="BH1149" s="214">
        <f>IF(N1149="sníž. přenesená",J1149,0)</f>
        <v>0</v>
      </c>
      <c r="BI1149" s="214">
        <f>IF(N1149="nulová",J1149,0)</f>
        <v>0</v>
      </c>
      <c r="BJ1149" s="16" t="s">
        <v>80</v>
      </c>
      <c r="BK1149" s="214">
        <f>ROUND(I1149*H1149,2)</f>
        <v>0</v>
      </c>
      <c r="BL1149" s="16" t="s">
        <v>267</v>
      </c>
      <c r="BM1149" s="16" t="s">
        <v>1613</v>
      </c>
    </row>
    <row r="1150" s="1" customFormat="1" ht="16.5" customHeight="1">
      <c r="B1150" s="37"/>
      <c r="C1150" s="250" t="s">
        <v>1614</v>
      </c>
      <c r="D1150" s="250" t="s">
        <v>319</v>
      </c>
      <c r="E1150" s="251" t="s">
        <v>1615</v>
      </c>
      <c r="F1150" s="252" t="s">
        <v>1616</v>
      </c>
      <c r="G1150" s="253" t="s">
        <v>251</v>
      </c>
      <c r="H1150" s="254">
        <v>19</v>
      </c>
      <c r="I1150" s="255"/>
      <c r="J1150" s="256">
        <f>ROUND(I1150*H1150,2)</f>
        <v>0</v>
      </c>
      <c r="K1150" s="252" t="s">
        <v>19</v>
      </c>
      <c r="L1150" s="257"/>
      <c r="M1150" s="258" t="s">
        <v>19</v>
      </c>
      <c r="N1150" s="259" t="s">
        <v>43</v>
      </c>
      <c r="O1150" s="78"/>
      <c r="P1150" s="212">
        <f>O1150*H1150</f>
        <v>0</v>
      </c>
      <c r="Q1150" s="212">
        <v>0</v>
      </c>
      <c r="R1150" s="212">
        <f>Q1150*H1150</f>
        <v>0</v>
      </c>
      <c r="S1150" s="212">
        <v>0</v>
      </c>
      <c r="T1150" s="213">
        <f>S1150*H1150</f>
        <v>0</v>
      </c>
      <c r="AR1150" s="16" t="s">
        <v>376</v>
      </c>
      <c r="AT1150" s="16" t="s">
        <v>319</v>
      </c>
      <c r="AU1150" s="16" t="s">
        <v>82</v>
      </c>
      <c r="AY1150" s="16" t="s">
        <v>166</v>
      </c>
      <c r="BE1150" s="214">
        <f>IF(N1150="základní",J1150,0)</f>
        <v>0</v>
      </c>
      <c r="BF1150" s="214">
        <f>IF(N1150="snížená",J1150,0)</f>
        <v>0</v>
      </c>
      <c r="BG1150" s="214">
        <f>IF(N1150="zákl. přenesená",J1150,0)</f>
        <v>0</v>
      </c>
      <c r="BH1150" s="214">
        <f>IF(N1150="sníž. přenesená",J1150,0)</f>
        <v>0</v>
      </c>
      <c r="BI1150" s="214">
        <f>IF(N1150="nulová",J1150,0)</f>
        <v>0</v>
      </c>
      <c r="BJ1150" s="16" t="s">
        <v>80</v>
      </c>
      <c r="BK1150" s="214">
        <f>ROUND(I1150*H1150,2)</f>
        <v>0</v>
      </c>
      <c r="BL1150" s="16" t="s">
        <v>267</v>
      </c>
      <c r="BM1150" s="16" t="s">
        <v>1617</v>
      </c>
    </row>
    <row r="1151" s="11" customFormat="1">
      <c r="B1151" s="218"/>
      <c r="C1151" s="219"/>
      <c r="D1151" s="215" t="s">
        <v>177</v>
      </c>
      <c r="E1151" s="220" t="s">
        <v>19</v>
      </c>
      <c r="F1151" s="221" t="s">
        <v>1603</v>
      </c>
      <c r="G1151" s="219"/>
      <c r="H1151" s="222">
        <v>18</v>
      </c>
      <c r="I1151" s="223"/>
      <c r="J1151" s="219"/>
      <c r="K1151" s="219"/>
      <c r="L1151" s="224"/>
      <c r="M1151" s="225"/>
      <c r="N1151" s="226"/>
      <c r="O1151" s="226"/>
      <c r="P1151" s="226"/>
      <c r="Q1151" s="226"/>
      <c r="R1151" s="226"/>
      <c r="S1151" s="226"/>
      <c r="T1151" s="227"/>
      <c r="AT1151" s="228" t="s">
        <v>177</v>
      </c>
      <c r="AU1151" s="228" t="s">
        <v>82</v>
      </c>
      <c r="AV1151" s="11" t="s">
        <v>82</v>
      </c>
      <c r="AW1151" s="11" t="s">
        <v>33</v>
      </c>
      <c r="AX1151" s="11" t="s">
        <v>72</v>
      </c>
      <c r="AY1151" s="228" t="s">
        <v>166</v>
      </c>
    </row>
    <row r="1152" s="13" customFormat="1">
      <c r="B1152" s="240"/>
      <c r="C1152" s="241"/>
      <c r="D1152" s="215" t="s">
        <v>177</v>
      </c>
      <c r="E1152" s="242" t="s">
        <v>19</v>
      </c>
      <c r="F1152" s="243" t="s">
        <v>1604</v>
      </c>
      <c r="G1152" s="241"/>
      <c r="H1152" s="242" t="s">
        <v>19</v>
      </c>
      <c r="I1152" s="244"/>
      <c r="J1152" s="241"/>
      <c r="K1152" s="241"/>
      <c r="L1152" s="245"/>
      <c r="M1152" s="246"/>
      <c r="N1152" s="247"/>
      <c r="O1152" s="247"/>
      <c r="P1152" s="247"/>
      <c r="Q1152" s="247"/>
      <c r="R1152" s="247"/>
      <c r="S1152" s="247"/>
      <c r="T1152" s="248"/>
      <c r="AT1152" s="249" t="s">
        <v>177</v>
      </c>
      <c r="AU1152" s="249" t="s">
        <v>82</v>
      </c>
      <c r="AV1152" s="13" t="s">
        <v>80</v>
      </c>
      <c r="AW1152" s="13" t="s">
        <v>33</v>
      </c>
      <c r="AX1152" s="13" t="s">
        <v>72</v>
      </c>
      <c r="AY1152" s="249" t="s">
        <v>166</v>
      </c>
    </row>
    <row r="1153" s="11" customFormat="1">
      <c r="B1153" s="218"/>
      <c r="C1153" s="219"/>
      <c r="D1153" s="215" t="s">
        <v>177</v>
      </c>
      <c r="E1153" s="220" t="s">
        <v>19</v>
      </c>
      <c r="F1153" s="221" t="s">
        <v>80</v>
      </c>
      <c r="G1153" s="219"/>
      <c r="H1153" s="222">
        <v>1</v>
      </c>
      <c r="I1153" s="223"/>
      <c r="J1153" s="219"/>
      <c r="K1153" s="219"/>
      <c r="L1153" s="224"/>
      <c r="M1153" s="225"/>
      <c r="N1153" s="226"/>
      <c r="O1153" s="226"/>
      <c r="P1153" s="226"/>
      <c r="Q1153" s="226"/>
      <c r="R1153" s="226"/>
      <c r="S1153" s="226"/>
      <c r="T1153" s="227"/>
      <c r="AT1153" s="228" t="s">
        <v>177</v>
      </c>
      <c r="AU1153" s="228" t="s">
        <v>82</v>
      </c>
      <c r="AV1153" s="11" t="s">
        <v>82</v>
      </c>
      <c r="AW1153" s="11" t="s">
        <v>33</v>
      </c>
      <c r="AX1153" s="11" t="s">
        <v>72</v>
      </c>
      <c r="AY1153" s="228" t="s">
        <v>166</v>
      </c>
    </row>
    <row r="1154" s="13" customFormat="1">
      <c r="B1154" s="240"/>
      <c r="C1154" s="241"/>
      <c r="D1154" s="215" t="s">
        <v>177</v>
      </c>
      <c r="E1154" s="242" t="s">
        <v>19</v>
      </c>
      <c r="F1154" s="243" t="s">
        <v>1605</v>
      </c>
      <c r="G1154" s="241"/>
      <c r="H1154" s="242" t="s">
        <v>19</v>
      </c>
      <c r="I1154" s="244"/>
      <c r="J1154" s="241"/>
      <c r="K1154" s="241"/>
      <c r="L1154" s="245"/>
      <c r="M1154" s="246"/>
      <c r="N1154" s="247"/>
      <c r="O1154" s="247"/>
      <c r="P1154" s="247"/>
      <c r="Q1154" s="247"/>
      <c r="R1154" s="247"/>
      <c r="S1154" s="247"/>
      <c r="T1154" s="248"/>
      <c r="AT1154" s="249" t="s">
        <v>177</v>
      </c>
      <c r="AU1154" s="249" t="s">
        <v>82</v>
      </c>
      <c r="AV1154" s="13" t="s">
        <v>80</v>
      </c>
      <c r="AW1154" s="13" t="s">
        <v>33</v>
      </c>
      <c r="AX1154" s="13" t="s">
        <v>72</v>
      </c>
      <c r="AY1154" s="249" t="s">
        <v>166</v>
      </c>
    </row>
    <row r="1155" s="12" customFormat="1">
      <c r="B1155" s="229"/>
      <c r="C1155" s="230"/>
      <c r="D1155" s="215" t="s">
        <v>177</v>
      </c>
      <c r="E1155" s="231" t="s">
        <v>19</v>
      </c>
      <c r="F1155" s="232" t="s">
        <v>179</v>
      </c>
      <c r="G1155" s="230"/>
      <c r="H1155" s="233">
        <v>19</v>
      </c>
      <c r="I1155" s="234"/>
      <c r="J1155" s="230"/>
      <c r="K1155" s="230"/>
      <c r="L1155" s="235"/>
      <c r="M1155" s="236"/>
      <c r="N1155" s="237"/>
      <c r="O1155" s="237"/>
      <c r="P1155" s="237"/>
      <c r="Q1155" s="237"/>
      <c r="R1155" s="237"/>
      <c r="S1155" s="237"/>
      <c r="T1155" s="238"/>
      <c r="AT1155" s="239" t="s">
        <v>177</v>
      </c>
      <c r="AU1155" s="239" t="s">
        <v>82</v>
      </c>
      <c r="AV1155" s="12" t="s">
        <v>173</v>
      </c>
      <c r="AW1155" s="12" t="s">
        <v>33</v>
      </c>
      <c r="AX1155" s="12" t="s">
        <v>80</v>
      </c>
      <c r="AY1155" s="239" t="s">
        <v>166</v>
      </c>
    </row>
    <row r="1156" s="1" customFormat="1" ht="16.5" customHeight="1">
      <c r="B1156" s="37"/>
      <c r="C1156" s="203" t="s">
        <v>1618</v>
      </c>
      <c r="D1156" s="203" t="s">
        <v>168</v>
      </c>
      <c r="E1156" s="204" t="s">
        <v>1619</v>
      </c>
      <c r="F1156" s="205" t="s">
        <v>1620</v>
      </c>
      <c r="G1156" s="206" t="s">
        <v>251</v>
      </c>
      <c r="H1156" s="207">
        <v>1</v>
      </c>
      <c r="I1156" s="208"/>
      <c r="J1156" s="209">
        <f>ROUND(I1156*H1156,2)</f>
        <v>0</v>
      </c>
      <c r="K1156" s="205" t="s">
        <v>172</v>
      </c>
      <c r="L1156" s="42"/>
      <c r="M1156" s="210" t="s">
        <v>19</v>
      </c>
      <c r="N1156" s="211" t="s">
        <v>43</v>
      </c>
      <c r="O1156" s="78"/>
      <c r="P1156" s="212">
        <f>O1156*H1156</f>
        <v>0</v>
      </c>
      <c r="Q1156" s="212">
        <v>0.00088000000000000003</v>
      </c>
      <c r="R1156" s="212">
        <f>Q1156*H1156</f>
        <v>0.00088000000000000003</v>
      </c>
      <c r="S1156" s="212">
        <v>0</v>
      </c>
      <c r="T1156" s="213">
        <f>S1156*H1156</f>
        <v>0</v>
      </c>
      <c r="AR1156" s="16" t="s">
        <v>267</v>
      </c>
      <c r="AT1156" s="16" t="s">
        <v>168</v>
      </c>
      <c r="AU1156" s="16" t="s">
        <v>82</v>
      </c>
      <c r="AY1156" s="16" t="s">
        <v>166</v>
      </c>
      <c r="BE1156" s="214">
        <f>IF(N1156="základní",J1156,0)</f>
        <v>0</v>
      </c>
      <c r="BF1156" s="214">
        <f>IF(N1156="snížená",J1156,0)</f>
        <v>0</v>
      </c>
      <c r="BG1156" s="214">
        <f>IF(N1156="zákl. přenesená",J1156,0)</f>
        <v>0</v>
      </c>
      <c r="BH1156" s="214">
        <f>IF(N1156="sníž. přenesená",J1156,0)</f>
        <v>0</v>
      </c>
      <c r="BI1156" s="214">
        <f>IF(N1156="nulová",J1156,0)</f>
        <v>0</v>
      </c>
      <c r="BJ1156" s="16" t="s">
        <v>80</v>
      </c>
      <c r="BK1156" s="214">
        <f>ROUND(I1156*H1156,2)</f>
        <v>0</v>
      </c>
      <c r="BL1156" s="16" t="s">
        <v>267</v>
      </c>
      <c r="BM1156" s="16" t="s">
        <v>1621</v>
      </c>
    </row>
    <row r="1157" s="1" customFormat="1">
      <c r="B1157" s="37"/>
      <c r="C1157" s="38"/>
      <c r="D1157" s="215" t="s">
        <v>175</v>
      </c>
      <c r="E1157" s="38"/>
      <c r="F1157" s="216" t="s">
        <v>1526</v>
      </c>
      <c r="G1157" s="38"/>
      <c r="H1157" s="38"/>
      <c r="I1157" s="129"/>
      <c r="J1157" s="38"/>
      <c r="K1157" s="38"/>
      <c r="L1157" s="42"/>
      <c r="M1157" s="217"/>
      <c r="N1157" s="78"/>
      <c r="O1157" s="78"/>
      <c r="P1157" s="78"/>
      <c r="Q1157" s="78"/>
      <c r="R1157" s="78"/>
      <c r="S1157" s="78"/>
      <c r="T1157" s="79"/>
      <c r="AT1157" s="16" t="s">
        <v>175</v>
      </c>
      <c r="AU1157" s="16" t="s">
        <v>82</v>
      </c>
    </row>
    <row r="1158" s="1" customFormat="1" ht="16.5" customHeight="1">
      <c r="B1158" s="37"/>
      <c r="C1158" s="250" t="s">
        <v>1622</v>
      </c>
      <c r="D1158" s="250" t="s">
        <v>319</v>
      </c>
      <c r="E1158" s="251" t="s">
        <v>1623</v>
      </c>
      <c r="F1158" s="252" t="s">
        <v>1624</v>
      </c>
      <c r="G1158" s="253" t="s">
        <v>287</v>
      </c>
      <c r="H1158" s="254">
        <v>3.5499999999999998</v>
      </c>
      <c r="I1158" s="255"/>
      <c r="J1158" s="256">
        <f>ROUND(I1158*H1158,2)</f>
        <v>0</v>
      </c>
      <c r="K1158" s="252" t="s">
        <v>172</v>
      </c>
      <c r="L1158" s="257"/>
      <c r="M1158" s="258" t="s">
        <v>19</v>
      </c>
      <c r="N1158" s="259" t="s">
        <v>43</v>
      </c>
      <c r="O1158" s="78"/>
      <c r="P1158" s="212">
        <f>O1158*H1158</f>
        <v>0</v>
      </c>
      <c r="Q1158" s="212">
        <v>0.030949999999999998</v>
      </c>
      <c r="R1158" s="212">
        <f>Q1158*H1158</f>
        <v>0.10987249999999998</v>
      </c>
      <c r="S1158" s="212">
        <v>0</v>
      </c>
      <c r="T1158" s="213">
        <f>S1158*H1158</f>
        <v>0</v>
      </c>
      <c r="AR1158" s="16" t="s">
        <v>376</v>
      </c>
      <c r="AT1158" s="16" t="s">
        <v>319</v>
      </c>
      <c r="AU1158" s="16" t="s">
        <v>82</v>
      </c>
      <c r="AY1158" s="16" t="s">
        <v>166</v>
      </c>
      <c r="BE1158" s="214">
        <f>IF(N1158="základní",J1158,0)</f>
        <v>0</v>
      </c>
      <c r="BF1158" s="214">
        <f>IF(N1158="snížená",J1158,0)</f>
        <v>0</v>
      </c>
      <c r="BG1158" s="214">
        <f>IF(N1158="zákl. přenesená",J1158,0)</f>
        <v>0</v>
      </c>
      <c r="BH1158" s="214">
        <f>IF(N1158="sníž. přenesená",J1158,0)</f>
        <v>0</v>
      </c>
      <c r="BI1158" s="214">
        <f>IF(N1158="nulová",J1158,0)</f>
        <v>0</v>
      </c>
      <c r="BJ1158" s="16" t="s">
        <v>80</v>
      </c>
      <c r="BK1158" s="214">
        <f>ROUND(I1158*H1158,2)</f>
        <v>0</v>
      </c>
      <c r="BL1158" s="16" t="s">
        <v>267</v>
      </c>
      <c r="BM1158" s="16" t="s">
        <v>1625</v>
      </c>
    </row>
    <row r="1159" s="1" customFormat="1" ht="16.5" customHeight="1">
      <c r="B1159" s="37"/>
      <c r="C1159" s="203" t="s">
        <v>1626</v>
      </c>
      <c r="D1159" s="203" t="s">
        <v>168</v>
      </c>
      <c r="E1159" s="204" t="s">
        <v>1627</v>
      </c>
      <c r="F1159" s="205" t="s">
        <v>1628</v>
      </c>
      <c r="G1159" s="206" t="s">
        <v>251</v>
      </c>
      <c r="H1159" s="207">
        <v>8</v>
      </c>
      <c r="I1159" s="208"/>
      <c r="J1159" s="209">
        <f>ROUND(I1159*H1159,2)</f>
        <v>0</v>
      </c>
      <c r="K1159" s="205" t="s">
        <v>172</v>
      </c>
      <c r="L1159" s="42"/>
      <c r="M1159" s="210" t="s">
        <v>19</v>
      </c>
      <c r="N1159" s="211" t="s">
        <v>43</v>
      </c>
      <c r="O1159" s="78"/>
      <c r="P1159" s="212">
        <f>O1159*H1159</f>
        <v>0</v>
      </c>
      <c r="Q1159" s="212">
        <v>0</v>
      </c>
      <c r="R1159" s="212">
        <f>Q1159*H1159</f>
        <v>0</v>
      </c>
      <c r="S1159" s="212">
        <v>0</v>
      </c>
      <c r="T1159" s="213">
        <f>S1159*H1159</f>
        <v>0</v>
      </c>
      <c r="AR1159" s="16" t="s">
        <v>267</v>
      </c>
      <c r="AT1159" s="16" t="s">
        <v>168</v>
      </c>
      <c r="AU1159" s="16" t="s">
        <v>82</v>
      </c>
      <c r="AY1159" s="16" t="s">
        <v>166</v>
      </c>
      <c r="BE1159" s="214">
        <f>IF(N1159="základní",J1159,0)</f>
        <v>0</v>
      </c>
      <c r="BF1159" s="214">
        <f>IF(N1159="snížená",J1159,0)</f>
        <v>0</v>
      </c>
      <c r="BG1159" s="214">
        <f>IF(N1159="zákl. přenesená",J1159,0)</f>
        <v>0</v>
      </c>
      <c r="BH1159" s="214">
        <f>IF(N1159="sníž. přenesená",J1159,0)</f>
        <v>0</v>
      </c>
      <c r="BI1159" s="214">
        <f>IF(N1159="nulová",J1159,0)</f>
        <v>0</v>
      </c>
      <c r="BJ1159" s="16" t="s">
        <v>80</v>
      </c>
      <c r="BK1159" s="214">
        <f>ROUND(I1159*H1159,2)</f>
        <v>0</v>
      </c>
      <c r="BL1159" s="16" t="s">
        <v>267</v>
      </c>
      <c r="BM1159" s="16" t="s">
        <v>1629</v>
      </c>
    </row>
    <row r="1160" s="11" customFormat="1">
      <c r="B1160" s="218"/>
      <c r="C1160" s="219"/>
      <c r="D1160" s="215" t="s">
        <v>177</v>
      </c>
      <c r="E1160" s="220" t="s">
        <v>19</v>
      </c>
      <c r="F1160" s="221" t="s">
        <v>213</v>
      </c>
      <c r="G1160" s="219"/>
      <c r="H1160" s="222">
        <v>8</v>
      </c>
      <c r="I1160" s="223"/>
      <c r="J1160" s="219"/>
      <c r="K1160" s="219"/>
      <c r="L1160" s="224"/>
      <c r="M1160" s="225"/>
      <c r="N1160" s="226"/>
      <c r="O1160" s="226"/>
      <c r="P1160" s="226"/>
      <c r="Q1160" s="226"/>
      <c r="R1160" s="226"/>
      <c r="S1160" s="226"/>
      <c r="T1160" s="227"/>
      <c r="AT1160" s="228" t="s">
        <v>177</v>
      </c>
      <c r="AU1160" s="228" t="s">
        <v>82</v>
      </c>
      <c r="AV1160" s="11" t="s">
        <v>82</v>
      </c>
      <c r="AW1160" s="11" t="s">
        <v>33</v>
      </c>
      <c r="AX1160" s="11" t="s">
        <v>72</v>
      </c>
      <c r="AY1160" s="228" t="s">
        <v>166</v>
      </c>
    </row>
    <row r="1161" s="13" customFormat="1">
      <c r="B1161" s="240"/>
      <c r="C1161" s="241"/>
      <c r="D1161" s="215" t="s">
        <v>177</v>
      </c>
      <c r="E1161" s="242" t="s">
        <v>19</v>
      </c>
      <c r="F1161" s="243" t="s">
        <v>1630</v>
      </c>
      <c r="G1161" s="241"/>
      <c r="H1161" s="242" t="s">
        <v>19</v>
      </c>
      <c r="I1161" s="244"/>
      <c r="J1161" s="241"/>
      <c r="K1161" s="241"/>
      <c r="L1161" s="245"/>
      <c r="M1161" s="246"/>
      <c r="N1161" s="247"/>
      <c r="O1161" s="247"/>
      <c r="P1161" s="247"/>
      <c r="Q1161" s="247"/>
      <c r="R1161" s="247"/>
      <c r="S1161" s="247"/>
      <c r="T1161" s="248"/>
      <c r="AT1161" s="249" t="s">
        <v>177</v>
      </c>
      <c r="AU1161" s="249" t="s">
        <v>82</v>
      </c>
      <c r="AV1161" s="13" t="s">
        <v>80</v>
      </c>
      <c r="AW1161" s="13" t="s">
        <v>33</v>
      </c>
      <c r="AX1161" s="13" t="s">
        <v>72</v>
      </c>
      <c r="AY1161" s="249" t="s">
        <v>166</v>
      </c>
    </row>
    <row r="1162" s="12" customFormat="1">
      <c r="B1162" s="229"/>
      <c r="C1162" s="230"/>
      <c r="D1162" s="215" t="s">
        <v>177</v>
      </c>
      <c r="E1162" s="231" t="s">
        <v>19</v>
      </c>
      <c r="F1162" s="232" t="s">
        <v>179</v>
      </c>
      <c r="G1162" s="230"/>
      <c r="H1162" s="233">
        <v>8</v>
      </c>
      <c r="I1162" s="234"/>
      <c r="J1162" s="230"/>
      <c r="K1162" s="230"/>
      <c r="L1162" s="235"/>
      <c r="M1162" s="236"/>
      <c r="N1162" s="237"/>
      <c r="O1162" s="237"/>
      <c r="P1162" s="237"/>
      <c r="Q1162" s="237"/>
      <c r="R1162" s="237"/>
      <c r="S1162" s="237"/>
      <c r="T1162" s="238"/>
      <c r="AT1162" s="239" t="s">
        <v>177</v>
      </c>
      <c r="AU1162" s="239" t="s">
        <v>82</v>
      </c>
      <c r="AV1162" s="12" t="s">
        <v>173</v>
      </c>
      <c r="AW1162" s="12" t="s">
        <v>33</v>
      </c>
      <c r="AX1162" s="12" t="s">
        <v>80</v>
      </c>
      <c r="AY1162" s="239" t="s">
        <v>166</v>
      </c>
    </row>
    <row r="1163" s="1" customFormat="1" ht="16.5" customHeight="1">
      <c r="B1163" s="37"/>
      <c r="C1163" s="250" t="s">
        <v>1631</v>
      </c>
      <c r="D1163" s="250" t="s">
        <v>319</v>
      </c>
      <c r="E1163" s="251" t="s">
        <v>1632</v>
      </c>
      <c r="F1163" s="252" t="s">
        <v>1633</v>
      </c>
      <c r="G1163" s="253" t="s">
        <v>251</v>
      </c>
      <c r="H1163" s="254">
        <v>8</v>
      </c>
      <c r="I1163" s="255"/>
      <c r="J1163" s="256">
        <f>ROUND(I1163*H1163,2)</f>
        <v>0</v>
      </c>
      <c r="K1163" s="252" t="s">
        <v>172</v>
      </c>
      <c r="L1163" s="257"/>
      <c r="M1163" s="258" t="s">
        <v>19</v>
      </c>
      <c r="N1163" s="259" t="s">
        <v>43</v>
      </c>
      <c r="O1163" s="78"/>
      <c r="P1163" s="212">
        <f>O1163*H1163</f>
        <v>0</v>
      </c>
      <c r="Q1163" s="212">
        <v>0.00098999999999999999</v>
      </c>
      <c r="R1163" s="212">
        <f>Q1163*H1163</f>
        <v>0.00792</v>
      </c>
      <c r="S1163" s="212">
        <v>0</v>
      </c>
      <c r="T1163" s="213">
        <f>S1163*H1163</f>
        <v>0</v>
      </c>
      <c r="AR1163" s="16" t="s">
        <v>376</v>
      </c>
      <c r="AT1163" s="16" t="s">
        <v>319</v>
      </c>
      <c r="AU1163" s="16" t="s">
        <v>82</v>
      </c>
      <c r="AY1163" s="16" t="s">
        <v>166</v>
      </c>
      <c r="BE1163" s="214">
        <f>IF(N1163="základní",J1163,0)</f>
        <v>0</v>
      </c>
      <c r="BF1163" s="214">
        <f>IF(N1163="snížená",J1163,0)</f>
        <v>0</v>
      </c>
      <c r="BG1163" s="214">
        <f>IF(N1163="zákl. přenesená",J1163,0)</f>
        <v>0</v>
      </c>
      <c r="BH1163" s="214">
        <f>IF(N1163="sníž. přenesená",J1163,0)</f>
        <v>0</v>
      </c>
      <c r="BI1163" s="214">
        <f>IF(N1163="nulová",J1163,0)</f>
        <v>0</v>
      </c>
      <c r="BJ1163" s="16" t="s">
        <v>80</v>
      </c>
      <c r="BK1163" s="214">
        <f>ROUND(I1163*H1163,2)</f>
        <v>0</v>
      </c>
      <c r="BL1163" s="16" t="s">
        <v>267</v>
      </c>
      <c r="BM1163" s="16" t="s">
        <v>1634</v>
      </c>
    </row>
    <row r="1164" s="1" customFormat="1" ht="16.5" customHeight="1">
      <c r="B1164" s="37"/>
      <c r="C1164" s="203" t="s">
        <v>1635</v>
      </c>
      <c r="D1164" s="203" t="s">
        <v>168</v>
      </c>
      <c r="E1164" s="204" t="s">
        <v>1636</v>
      </c>
      <c r="F1164" s="205" t="s">
        <v>1637</v>
      </c>
      <c r="G1164" s="206" t="s">
        <v>251</v>
      </c>
      <c r="H1164" s="207">
        <v>28</v>
      </c>
      <c r="I1164" s="208"/>
      <c r="J1164" s="209">
        <f>ROUND(I1164*H1164,2)</f>
        <v>0</v>
      </c>
      <c r="K1164" s="205" t="s">
        <v>172</v>
      </c>
      <c r="L1164" s="42"/>
      <c r="M1164" s="210" t="s">
        <v>19</v>
      </c>
      <c r="N1164" s="211" t="s">
        <v>43</v>
      </c>
      <c r="O1164" s="78"/>
      <c r="P1164" s="212">
        <f>O1164*H1164</f>
        <v>0</v>
      </c>
      <c r="Q1164" s="212">
        <v>0.00046999999999999999</v>
      </c>
      <c r="R1164" s="212">
        <f>Q1164*H1164</f>
        <v>0.01316</v>
      </c>
      <c r="S1164" s="212">
        <v>0</v>
      </c>
      <c r="T1164" s="213">
        <f>S1164*H1164</f>
        <v>0</v>
      </c>
      <c r="AR1164" s="16" t="s">
        <v>267</v>
      </c>
      <c r="AT1164" s="16" t="s">
        <v>168</v>
      </c>
      <c r="AU1164" s="16" t="s">
        <v>82</v>
      </c>
      <c r="AY1164" s="16" t="s">
        <v>166</v>
      </c>
      <c r="BE1164" s="214">
        <f>IF(N1164="základní",J1164,0)</f>
        <v>0</v>
      </c>
      <c r="BF1164" s="214">
        <f>IF(N1164="snížená",J1164,0)</f>
        <v>0</v>
      </c>
      <c r="BG1164" s="214">
        <f>IF(N1164="zákl. přenesená",J1164,0)</f>
        <v>0</v>
      </c>
      <c r="BH1164" s="214">
        <f>IF(N1164="sníž. přenesená",J1164,0)</f>
        <v>0</v>
      </c>
      <c r="BI1164" s="214">
        <f>IF(N1164="nulová",J1164,0)</f>
        <v>0</v>
      </c>
      <c r="BJ1164" s="16" t="s">
        <v>80</v>
      </c>
      <c r="BK1164" s="214">
        <f>ROUND(I1164*H1164,2)</f>
        <v>0</v>
      </c>
      <c r="BL1164" s="16" t="s">
        <v>267</v>
      </c>
      <c r="BM1164" s="16" t="s">
        <v>1638</v>
      </c>
    </row>
    <row r="1165" s="1" customFormat="1">
      <c r="B1165" s="37"/>
      <c r="C1165" s="38"/>
      <c r="D1165" s="215" t="s">
        <v>175</v>
      </c>
      <c r="E1165" s="38"/>
      <c r="F1165" s="216" t="s">
        <v>1639</v>
      </c>
      <c r="G1165" s="38"/>
      <c r="H1165" s="38"/>
      <c r="I1165" s="129"/>
      <c r="J1165" s="38"/>
      <c r="K1165" s="38"/>
      <c r="L1165" s="42"/>
      <c r="M1165" s="217"/>
      <c r="N1165" s="78"/>
      <c r="O1165" s="78"/>
      <c r="P1165" s="78"/>
      <c r="Q1165" s="78"/>
      <c r="R1165" s="78"/>
      <c r="S1165" s="78"/>
      <c r="T1165" s="79"/>
      <c r="AT1165" s="16" t="s">
        <v>175</v>
      </c>
      <c r="AU1165" s="16" t="s">
        <v>82</v>
      </c>
    </row>
    <row r="1166" s="11" customFormat="1">
      <c r="B1166" s="218"/>
      <c r="C1166" s="219"/>
      <c r="D1166" s="215" t="s">
        <v>177</v>
      </c>
      <c r="E1166" s="220" t="s">
        <v>19</v>
      </c>
      <c r="F1166" s="221" t="s">
        <v>1640</v>
      </c>
      <c r="G1166" s="219"/>
      <c r="H1166" s="222">
        <v>19</v>
      </c>
      <c r="I1166" s="223"/>
      <c r="J1166" s="219"/>
      <c r="K1166" s="219"/>
      <c r="L1166" s="224"/>
      <c r="M1166" s="225"/>
      <c r="N1166" s="226"/>
      <c r="O1166" s="226"/>
      <c r="P1166" s="226"/>
      <c r="Q1166" s="226"/>
      <c r="R1166" s="226"/>
      <c r="S1166" s="226"/>
      <c r="T1166" s="227"/>
      <c r="AT1166" s="228" t="s">
        <v>177</v>
      </c>
      <c r="AU1166" s="228" t="s">
        <v>82</v>
      </c>
      <c r="AV1166" s="11" t="s">
        <v>82</v>
      </c>
      <c r="AW1166" s="11" t="s">
        <v>33</v>
      </c>
      <c r="AX1166" s="11" t="s">
        <v>72</v>
      </c>
      <c r="AY1166" s="228" t="s">
        <v>166</v>
      </c>
    </row>
    <row r="1167" s="11" customFormat="1">
      <c r="B1167" s="218"/>
      <c r="C1167" s="219"/>
      <c r="D1167" s="215" t="s">
        <v>177</v>
      </c>
      <c r="E1167" s="220" t="s">
        <v>19</v>
      </c>
      <c r="F1167" s="221" t="s">
        <v>213</v>
      </c>
      <c r="G1167" s="219"/>
      <c r="H1167" s="222">
        <v>8</v>
      </c>
      <c r="I1167" s="223"/>
      <c r="J1167" s="219"/>
      <c r="K1167" s="219"/>
      <c r="L1167" s="224"/>
      <c r="M1167" s="225"/>
      <c r="N1167" s="226"/>
      <c r="O1167" s="226"/>
      <c r="P1167" s="226"/>
      <c r="Q1167" s="226"/>
      <c r="R1167" s="226"/>
      <c r="S1167" s="226"/>
      <c r="T1167" s="227"/>
      <c r="AT1167" s="228" t="s">
        <v>177</v>
      </c>
      <c r="AU1167" s="228" t="s">
        <v>82</v>
      </c>
      <c r="AV1167" s="11" t="s">
        <v>82</v>
      </c>
      <c r="AW1167" s="11" t="s">
        <v>33</v>
      </c>
      <c r="AX1167" s="11" t="s">
        <v>72</v>
      </c>
      <c r="AY1167" s="228" t="s">
        <v>166</v>
      </c>
    </row>
    <row r="1168" s="11" customFormat="1">
      <c r="B1168" s="218"/>
      <c r="C1168" s="219"/>
      <c r="D1168" s="215" t="s">
        <v>177</v>
      </c>
      <c r="E1168" s="220" t="s">
        <v>19</v>
      </c>
      <c r="F1168" s="221" t="s">
        <v>80</v>
      </c>
      <c r="G1168" s="219"/>
      <c r="H1168" s="222">
        <v>1</v>
      </c>
      <c r="I1168" s="223"/>
      <c r="J1168" s="219"/>
      <c r="K1168" s="219"/>
      <c r="L1168" s="224"/>
      <c r="M1168" s="225"/>
      <c r="N1168" s="226"/>
      <c r="O1168" s="226"/>
      <c r="P1168" s="226"/>
      <c r="Q1168" s="226"/>
      <c r="R1168" s="226"/>
      <c r="S1168" s="226"/>
      <c r="T1168" s="227"/>
      <c r="AT1168" s="228" t="s">
        <v>177</v>
      </c>
      <c r="AU1168" s="228" t="s">
        <v>82</v>
      </c>
      <c r="AV1168" s="11" t="s">
        <v>82</v>
      </c>
      <c r="AW1168" s="11" t="s">
        <v>33</v>
      </c>
      <c r="AX1168" s="11" t="s">
        <v>72</v>
      </c>
      <c r="AY1168" s="228" t="s">
        <v>166</v>
      </c>
    </row>
    <row r="1169" s="12" customFormat="1">
      <c r="B1169" s="229"/>
      <c r="C1169" s="230"/>
      <c r="D1169" s="215" t="s">
        <v>177</v>
      </c>
      <c r="E1169" s="231" t="s">
        <v>19</v>
      </c>
      <c r="F1169" s="232" t="s">
        <v>179</v>
      </c>
      <c r="G1169" s="230"/>
      <c r="H1169" s="233">
        <v>28</v>
      </c>
      <c r="I1169" s="234"/>
      <c r="J1169" s="230"/>
      <c r="K1169" s="230"/>
      <c r="L1169" s="235"/>
      <c r="M1169" s="236"/>
      <c r="N1169" s="237"/>
      <c r="O1169" s="237"/>
      <c r="P1169" s="237"/>
      <c r="Q1169" s="237"/>
      <c r="R1169" s="237"/>
      <c r="S1169" s="237"/>
      <c r="T1169" s="238"/>
      <c r="AT1169" s="239" t="s">
        <v>177</v>
      </c>
      <c r="AU1169" s="239" t="s">
        <v>82</v>
      </c>
      <c r="AV1169" s="12" t="s">
        <v>173</v>
      </c>
      <c r="AW1169" s="12" t="s">
        <v>33</v>
      </c>
      <c r="AX1169" s="12" t="s">
        <v>80</v>
      </c>
      <c r="AY1169" s="239" t="s">
        <v>166</v>
      </c>
    </row>
    <row r="1170" s="1" customFormat="1" ht="16.5" customHeight="1">
      <c r="B1170" s="37"/>
      <c r="C1170" s="250" t="s">
        <v>1641</v>
      </c>
      <c r="D1170" s="250" t="s">
        <v>319</v>
      </c>
      <c r="E1170" s="251" t="s">
        <v>1642</v>
      </c>
      <c r="F1170" s="252" t="s">
        <v>1643</v>
      </c>
      <c r="G1170" s="253" t="s">
        <v>251</v>
      </c>
      <c r="H1170" s="254">
        <v>19</v>
      </c>
      <c r="I1170" s="255"/>
      <c r="J1170" s="256">
        <f>ROUND(I1170*H1170,2)</f>
        <v>0</v>
      </c>
      <c r="K1170" s="252" t="s">
        <v>19</v>
      </c>
      <c r="L1170" s="257"/>
      <c r="M1170" s="258" t="s">
        <v>19</v>
      </c>
      <c r="N1170" s="259" t="s">
        <v>43</v>
      </c>
      <c r="O1170" s="78"/>
      <c r="P1170" s="212">
        <f>O1170*H1170</f>
        <v>0</v>
      </c>
      <c r="Q1170" s="212">
        <v>0.016</v>
      </c>
      <c r="R1170" s="212">
        <f>Q1170*H1170</f>
        <v>0.30399999999999999</v>
      </c>
      <c r="S1170" s="212">
        <v>0</v>
      </c>
      <c r="T1170" s="213">
        <f>S1170*H1170</f>
        <v>0</v>
      </c>
      <c r="AR1170" s="16" t="s">
        <v>376</v>
      </c>
      <c r="AT1170" s="16" t="s">
        <v>319</v>
      </c>
      <c r="AU1170" s="16" t="s">
        <v>82</v>
      </c>
      <c r="AY1170" s="16" t="s">
        <v>166</v>
      </c>
      <c r="BE1170" s="214">
        <f>IF(N1170="základní",J1170,0)</f>
        <v>0</v>
      </c>
      <c r="BF1170" s="214">
        <f>IF(N1170="snížená",J1170,0)</f>
        <v>0</v>
      </c>
      <c r="BG1170" s="214">
        <f>IF(N1170="zákl. přenesená",J1170,0)</f>
        <v>0</v>
      </c>
      <c r="BH1170" s="214">
        <f>IF(N1170="sníž. přenesená",J1170,0)</f>
        <v>0</v>
      </c>
      <c r="BI1170" s="214">
        <f>IF(N1170="nulová",J1170,0)</f>
        <v>0</v>
      </c>
      <c r="BJ1170" s="16" t="s">
        <v>80</v>
      </c>
      <c r="BK1170" s="214">
        <f>ROUND(I1170*H1170,2)</f>
        <v>0</v>
      </c>
      <c r="BL1170" s="16" t="s">
        <v>267</v>
      </c>
      <c r="BM1170" s="16" t="s">
        <v>1644</v>
      </c>
    </row>
    <row r="1171" s="1" customFormat="1" ht="16.5" customHeight="1">
      <c r="B1171" s="37"/>
      <c r="C1171" s="250" t="s">
        <v>1645</v>
      </c>
      <c r="D1171" s="250" t="s">
        <v>319</v>
      </c>
      <c r="E1171" s="251" t="s">
        <v>1646</v>
      </c>
      <c r="F1171" s="252" t="s">
        <v>1647</v>
      </c>
      <c r="G1171" s="253" t="s">
        <v>251</v>
      </c>
      <c r="H1171" s="254">
        <v>9</v>
      </c>
      <c r="I1171" s="255"/>
      <c r="J1171" s="256">
        <f>ROUND(I1171*H1171,2)</f>
        <v>0</v>
      </c>
      <c r="K1171" s="252" t="s">
        <v>172</v>
      </c>
      <c r="L1171" s="257"/>
      <c r="M1171" s="258" t="s">
        <v>19</v>
      </c>
      <c r="N1171" s="259" t="s">
        <v>43</v>
      </c>
      <c r="O1171" s="78"/>
      <c r="P1171" s="212">
        <f>O1171*H1171</f>
        <v>0</v>
      </c>
      <c r="Q1171" s="212">
        <v>0.016</v>
      </c>
      <c r="R1171" s="212">
        <f>Q1171*H1171</f>
        <v>0.14400000000000002</v>
      </c>
      <c r="S1171" s="212">
        <v>0</v>
      </c>
      <c r="T1171" s="213">
        <f>S1171*H1171</f>
        <v>0</v>
      </c>
      <c r="AR1171" s="16" t="s">
        <v>376</v>
      </c>
      <c r="AT1171" s="16" t="s">
        <v>319</v>
      </c>
      <c r="AU1171" s="16" t="s">
        <v>82</v>
      </c>
      <c r="AY1171" s="16" t="s">
        <v>166</v>
      </c>
      <c r="BE1171" s="214">
        <f>IF(N1171="základní",J1171,0)</f>
        <v>0</v>
      </c>
      <c r="BF1171" s="214">
        <f>IF(N1171="snížená",J1171,0)</f>
        <v>0</v>
      </c>
      <c r="BG1171" s="214">
        <f>IF(N1171="zákl. přenesená",J1171,0)</f>
        <v>0</v>
      </c>
      <c r="BH1171" s="214">
        <f>IF(N1171="sníž. přenesená",J1171,0)</f>
        <v>0</v>
      </c>
      <c r="BI1171" s="214">
        <f>IF(N1171="nulová",J1171,0)</f>
        <v>0</v>
      </c>
      <c r="BJ1171" s="16" t="s">
        <v>80</v>
      </c>
      <c r="BK1171" s="214">
        <f>ROUND(I1171*H1171,2)</f>
        <v>0</v>
      </c>
      <c r="BL1171" s="16" t="s">
        <v>267</v>
      </c>
      <c r="BM1171" s="16" t="s">
        <v>1648</v>
      </c>
    </row>
    <row r="1172" s="11" customFormat="1">
      <c r="B1172" s="218"/>
      <c r="C1172" s="219"/>
      <c r="D1172" s="215" t="s">
        <v>177</v>
      </c>
      <c r="E1172" s="220" t="s">
        <v>19</v>
      </c>
      <c r="F1172" s="221" t="s">
        <v>1649</v>
      </c>
      <c r="G1172" s="219"/>
      <c r="H1172" s="222">
        <v>9</v>
      </c>
      <c r="I1172" s="223"/>
      <c r="J1172" s="219"/>
      <c r="K1172" s="219"/>
      <c r="L1172" s="224"/>
      <c r="M1172" s="225"/>
      <c r="N1172" s="226"/>
      <c r="O1172" s="226"/>
      <c r="P1172" s="226"/>
      <c r="Q1172" s="226"/>
      <c r="R1172" s="226"/>
      <c r="S1172" s="226"/>
      <c r="T1172" s="227"/>
      <c r="AT1172" s="228" t="s">
        <v>177</v>
      </c>
      <c r="AU1172" s="228" t="s">
        <v>82</v>
      </c>
      <c r="AV1172" s="11" t="s">
        <v>82</v>
      </c>
      <c r="AW1172" s="11" t="s">
        <v>33</v>
      </c>
      <c r="AX1172" s="11" t="s">
        <v>72</v>
      </c>
      <c r="AY1172" s="228" t="s">
        <v>166</v>
      </c>
    </row>
    <row r="1173" s="12" customFormat="1">
      <c r="B1173" s="229"/>
      <c r="C1173" s="230"/>
      <c r="D1173" s="215" t="s">
        <v>177</v>
      </c>
      <c r="E1173" s="231" t="s">
        <v>19</v>
      </c>
      <c r="F1173" s="232" t="s">
        <v>179</v>
      </c>
      <c r="G1173" s="230"/>
      <c r="H1173" s="233">
        <v>9</v>
      </c>
      <c r="I1173" s="234"/>
      <c r="J1173" s="230"/>
      <c r="K1173" s="230"/>
      <c r="L1173" s="235"/>
      <c r="M1173" s="236"/>
      <c r="N1173" s="237"/>
      <c r="O1173" s="237"/>
      <c r="P1173" s="237"/>
      <c r="Q1173" s="237"/>
      <c r="R1173" s="237"/>
      <c r="S1173" s="237"/>
      <c r="T1173" s="238"/>
      <c r="AT1173" s="239" t="s">
        <v>177</v>
      </c>
      <c r="AU1173" s="239" t="s">
        <v>82</v>
      </c>
      <c r="AV1173" s="12" t="s">
        <v>173</v>
      </c>
      <c r="AW1173" s="12" t="s">
        <v>33</v>
      </c>
      <c r="AX1173" s="12" t="s">
        <v>80</v>
      </c>
      <c r="AY1173" s="239" t="s">
        <v>166</v>
      </c>
    </row>
    <row r="1174" s="1" customFormat="1" ht="22.5" customHeight="1">
      <c r="B1174" s="37"/>
      <c r="C1174" s="203" t="s">
        <v>1650</v>
      </c>
      <c r="D1174" s="203" t="s">
        <v>168</v>
      </c>
      <c r="E1174" s="204" t="s">
        <v>1651</v>
      </c>
      <c r="F1174" s="205" t="s">
        <v>1652</v>
      </c>
      <c r="G1174" s="206" t="s">
        <v>251</v>
      </c>
      <c r="H1174" s="207">
        <v>31</v>
      </c>
      <c r="I1174" s="208"/>
      <c r="J1174" s="209">
        <f>ROUND(I1174*H1174,2)</f>
        <v>0</v>
      </c>
      <c r="K1174" s="205" t="s">
        <v>172</v>
      </c>
      <c r="L1174" s="42"/>
      <c r="M1174" s="210" t="s">
        <v>19</v>
      </c>
      <c r="N1174" s="211" t="s">
        <v>43</v>
      </c>
      <c r="O1174" s="78"/>
      <c r="P1174" s="212">
        <f>O1174*H1174</f>
        <v>0</v>
      </c>
      <c r="Q1174" s="212">
        <v>0</v>
      </c>
      <c r="R1174" s="212">
        <f>Q1174*H1174</f>
        <v>0</v>
      </c>
      <c r="S1174" s="212">
        <v>0.024</v>
      </c>
      <c r="T1174" s="213">
        <f>S1174*H1174</f>
        <v>0.74399999999999999</v>
      </c>
      <c r="AR1174" s="16" t="s">
        <v>267</v>
      </c>
      <c r="AT1174" s="16" t="s">
        <v>168</v>
      </c>
      <c r="AU1174" s="16" t="s">
        <v>82</v>
      </c>
      <c r="AY1174" s="16" t="s">
        <v>166</v>
      </c>
      <c r="BE1174" s="214">
        <f>IF(N1174="základní",J1174,0)</f>
        <v>0</v>
      </c>
      <c r="BF1174" s="214">
        <f>IF(N1174="snížená",J1174,0)</f>
        <v>0</v>
      </c>
      <c r="BG1174" s="214">
        <f>IF(N1174="zákl. přenesená",J1174,0)</f>
        <v>0</v>
      </c>
      <c r="BH1174" s="214">
        <f>IF(N1174="sníž. přenesená",J1174,0)</f>
        <v>0</v>
      </c>
      <c r="BI1174" s="214">
        <f>IF(N1174="nulová",J1174,0)</f>
        <v>0</v>
      </c>
      <c r="BJ1174" s="16" t="s">
        <v>80</v>
      </c>
      <c r="BK1174" s="214">
        <f>ROUND(I1174*H1174,2)</f>
        <v>0</v>
      </c>
      <c r="BL1174" s="16" t="s">
        <v>267</v>
      </c>
      <c r="BM1174" s="16" t="s">
        <v>1653</v>
      </c>
    </row>
    <row r="1175" s="1" customFormat="1">
      <c r="B1175" s="37"/>
      <c r="C1175" s="38"/>
      <c r="D1175" s="215" t="s">
        <v>175</v>
      </c>
      <c r="E1175" s="38"/>
      <c r="F1175" s="216" t="s">
        <v>1654</v>
      </c>
      <c r="G1175" s="38"/>
      <c r="H1175" s="38"/>
      <c r="I1175" s="129"/>
      <c r="J1175" s="38"/>
      <c r="K1175" s="38"/>
      <c r="L1175" s="42"/>
      <c r="M1175" s="217"/>
      <c r="N1175" s="78"/>
      <c r="O1175" s="78"/>
      <c r="P1175" s="78"/>
      <c r="Q1175" s="78"/>
      <c r="R1175" s="78"/>
      <c r="S1175" s="78"/>
      <c r="T1175" s="79"/>
      <c r="AT1175" s="16" t="s">
        <v>175</v>
      </c>
      <c r="AU1175" s="16" t="s">
        <v>82</v>
      </c>
    </row>
    <row r="1176" s="11" customFormat="1">
      <c r="B1176" s="218"/>
      <c r="C1176" s="219"/>
      <c r="D1176" s="215" t="s">
        <v>177</v>
      </c>
      <c r="E1176" s="220" t="s">
        <v>19</v>
      </c>
      <c r="F1176" s="221" t="s">
        <v>1655</v>
      </c>
      <c r="G1176" s="219"/>
      <c r="H1176" s="222">
        <v>31</v>
      </c>
      <c r="I1176" s="223"/>
      <c r="J1176" s="219"/>
      <c r="K1176" s="219"/>
      <c r="L1176" s="224"/>
      <c r="M1176" s="225"/>
      <c r="N1176" s="226"/>
      <c r="O1176" s="226"/>
      <c r="P1176" s="226"/>
      <c r="Q1176" s="226"/>
      <c r="R1176" s="226"/>
      <c r="S1176" s="226"/>
      <c r="T1176" s="227"/>
      <c r="AT1176" s="228" t="s">
        <v>177</v>
      </c>
      <c r="AU1176" s="228" t="s">
        <v>82</v>
      </c>
      <c r="AV1176" s="11" t="s">
        <v>82</v>
      </c>
      <c r="AW1176" s="11" t="s">
        <v>33</v>
      </c>
      <c r="AX1176" s="11" t="s">
        <v>72</v>
      </c>
      <c r="AY1176" s="228" t="s">
        <v>166</v>
      </c>
    </row>
    <row r="1177" s="12" customFormat="1">
      <c r="B1177" s="229"/>
      <c r="C1177" s="230"/>
      <c r="D1177" s="215" t="s">
        <v>177</v>
      </c>
      <c r="E1177" s="231" t="s">
        <v>19</v>
      </c>
      <c r="F1177" s="232" t="s">
        <v>179</v>
      </c>
      <c r="G1177" s="230"/>
      <c r="H1177" s="233">
        <v>31</v>
      </c>
      <c r="I1177" s="234"/>
      <c r="J1177" s="230"/>
      <c r="K1177" s="230"/>
      <c r="L1177" s="235"/>
      <c r="M1177" s="236"/>
      <c r="N1177" s="237"/>
      <c r="O1177" s="237"/>
      <c r="P1177" s="237"/>
      <c r="Q1177" s="237"/>
      <c r="R1177" s="237"/>
      <c r="S1177" s="237"/>
      <c r="T1177" s="238"/>
      <c r="AT1177" s="239" t="s">
        <v>177</v>
      </c>
      <c r="AU1177" s="239" t="s">
        <v>82</v>
      </c>
      <c r="AV1177" s="12" t="s">
        <v>173</v>
      </c>
      <c r="AW1177" s="12" t="s">
        <v>33</v>
      </c>
      <c r="AX1177" s="12" t="s">
        <v>80</v>
      </c>
      <c r="AY1177" s="239" t="s">
        <v>166</v>
      </c>
    </row>
    <row r="1178" s="1" customFormat="1" ht="22.5" customHeight="1">
      <c r="B1178" s="37"/>
      <c r="C1178" s="203" t="s">
        <v>1656</v>
      </c>
      <c r="D1178" s="203" t="s">
        <v>168</v>
      </c>
      <c r="E1178" s="204" t="s">
        <v>1657</v>
      </c>
      <c r="F1178" s="205" t="s">
        <v>1658</v>
      </c>
      <c r="G1178" s="206" t="s">
        <v>251</v>
      </c>
      <c r="H1178" s="207">
        <v>1</v>
      </c>
      <c r="I1178" s="208"/>
      <c r="J1178" s="209">
        <f>ROUND(I1178*H1178,2)</f>
        <v>0</v>
      </c>
      <c r="K1178" s="205" t="s">
        <v>172</v>
      </c>
      <c r="L1178" s="42"/>
      <c r="M1178" s="210" t="s">
        <v>19</v>
      </c>
      <c r="N1178" s="211" t="s">
        <v>43</v>
      </c>
      <c r="O1178" s="78"/>
      <c r="P1178" s="212">
        <f>O1178*H1178</f>
        <v>0</v>
      </c>
      <c r="Q1178" s="212">
        <v>0</v>
      </c>
      <c r="R1178" s="212">
        <f>Q1178*H1178</f>
        <v>0</v>
      </c>
      <c r="S1178" s="212">
        <v>0</v>
      </c>
      <c r="T1178" s="213">
        <f>S1178*H1178</f>
        <v>0</v>
      </c>
      <c r="AR1178" s="16" t="s">
        <v>267</v>
      </c>
      <c r="AT1178" s="16" t="s">
        <v>168</v>
      </c>
      <c r="AU1178" s="16" t="s">
        <v>82</v>
      </c>
      <c r="AY1178" s="16" t="s">
        <v>166</v>
      </c>
      <c r="BE1178" s="214">
        <f>IF(N1178="základní",J1178,0)</f>
        <v>0</v>
      </c>
      <c r="BF1178" s="214">
        <f>IF(N1178="snížená",J1178,0)</f>
        <v>0</v>
      </c>
      <c r="BG1178" s="214">
        <f>IF(N1178="zákl. přenesená",J1178,0)</f>
        <v>0</v>
      </c>
      <c r="BH1178" s="214">
        <f>IF(N1178="sníž. přenesená",J1178,0)</f>
        <v>0</v>
      </c>
      <c r="BI1178" s="214">
        <f>IF(N1178="nulová",J1178,0)</f>
        <v>0</v>
      </c>
      <c r="BJ1178" s="16" t="s">
        <v>80</v>
      </c>
      <c r="BK1178" s="214">
        <f>ROUND(I1178*H1178,2)</f>
        <v>0</v>
      </c>
      <c r="BL1178" s="16" t="s">
        <v>267</v>
      </c>
      <c r="BM1178" s="16" t="s">
        <v>1659</v>
      </c>
    </row>
    <row r="1179" s="1" customFormat="1">
      <c r="B1179" s="37"/>
      <c r="C1179" s="38"/>
      <c r="D1179" s="215" t="s">
        <v>175</v>
      </c>
      <c r="E1179" s="38"/>
      <c r="F1179" s="216" t="s">
        <v>1660</v>
      </c>
      <c r="G1179" s="38"/>
      <c r="H1179" s="38"/>
      <c r="I1179" s="129"/>
      <c r="J1179" s="38"/>
      <c r="K1179" s="38"/>
      <c r="L1179" s="42"/>
      <c r="M1179" s="217"/>
      <c r="N1179" s="78"/>
      <c r="O1179" s="78"/>
      <c r="P1179" s="78"/>
      <c r="Q1179" s="78"/>
      <c r="R1179" s="78"/>
      <c r="S1179" s="78"/>
      <c r="T1179" s="79"/>
      <c r="AT1179" s="16" t="s">
        <v>175</v>
      </c>
      <c r="AU1179" s="16" t="s">
        <v>82</v>
      </c>
    </row>
    <row r="1180" s="1" customFormat="1" ht="16.5" customHeight="1">
      <c r="B1180" s="37"/>
      <c r="C1180" s="250" t="s">
        <v>1661</v>
      </c>
      <c r="D1180" s="250" t="s">
        <v>319</v>
      </c>
      <c r="E1180" s="251" t="s">
        <v>1662</v>
      </c>
      <c r="F1180" s="252" t="s">
        <v>1663</v>
      </c>
      <c r="G1180" s="253" t="s">
        <v>350</v>
      </c>
      <c r="H1180" s="254">
        <v>1.2</v>
      </c>
      <c r="I1180" s="255"/>
      <c r="J1180" s="256">
        <f>ROUND(I1180*H1180,2)</f>
        <v>0</v>
      </c>
      <c r="K1180" s="252" t="s">
        <v>172</v>
      </c>
      <c r="L1180" s="257"/>
      <c r="M1180" s="258" t="s">
        <v>19</v>
      </c>
      <c r="N1180" s="259" t="s">
        <v>43</v>
      </c>
      <c r="O1180" s="78"/>
      <c r="P1180" s="212">
        <f>O1180*H1180</f>
        <v>0</v>
      </c>
      <c r="Q1180" s="212">
        <v>0.0040000000000000001</v>
      </c>
      <c r="R1180" s="212">
        <f>Q1180*H1180</f>
        <v>0.0047999999999999996</v>
      </c>
      <c r="S1180" s="212">
        <v>0</v>
      </c>
      <c r="T1180" s="213">
        <f>S1180*H1180</f>
        <v>0</v>
      </c>
      <c r="AR1180" s="16" t="s">
        <v>376</v>
      </c>
      <c r="AT1180" s="16" t="s">
        <v>319</v>
      </c>
      <c r="AU1180" s="16" t="s">
        <v>82</v>
      </c>
      <c r="AY1180" s="16" t="s">
        <v>166</v>
      </c>
      <c r="BE1180" s="214">
        <f>IF(N1180="základní",J1180,0)</f>
        <v>0</v>
      </c>
      <c r="BF1180" s="214">
        <f>IF(N1180="snížená",J1180,0)</f>
        <v>0</v>
      </c>
      <c r="BG1180" s="214">
        <f>IF(N1180="zákl. přenesená",J1180,0)</f>
        <v>0</v>
      </c>
      <c r="BH1180" s="214">
        <f>IF(N1180="sníž. přenesená",J1180,0)</f>
        <v>0</v>
      </c>
      <c r="BI1180" s="214">
        <f>IF(N1180="nulová",J1180,0)</f>
        <v>0</v>
      </c>
      <c r="BJ1180" s="16" t="s">
        <v>80</v>
      </c>
      <c r="BK1180" s="214">
        <f>ROUND(I1180*H1180,2)</f>
        <v>0</v>
      </c>
      <c r="BL1180" s="16" t="s">
        <v>267</v>
      </c>
      <c r="BM1180" s="16" t="s">
        <v>1664</v>
      </c>
    </row>
    <row r="1181" s="1" customFormat="1" ht="16.5" customHeight="1">
      <c r="B1181" s="37"/>
      <c r="C1181" s="250" t="s">
        <v>1665</v>
      </c>
      <c r="D1181" s="250" t="s">
        <v>319</v>
      </c>
      <c r="E1181" s="251" t="s">
        <v>1666</v>
      </c>
      <c r="F1181" s="252" t="s">
        <v>1667</v>
      </c>
      <c r="G1181" s="253" t="s">
        <v>251</v>
      </c>
      <c r="H1181" s="254">
        <v>2</v>
      </c>
      <c r="I1181" s="255"/>
      <c r="J1181" s="256">
        <f>ROUND(I1181*H1181,2)</f>
        <v>0</v>
      </c>
      <c r="K1181" s="252" t="s">
        <v>172</v>
      </c>
      <c r="L1181" s="257"/>
      <c r="M1181" s="258" t="s">
        <v>19</v>
      </c>
      <c r="N1181" s="259" t="s">
        <v>43</v>
      </c>
      <c r="O1181" s="78"/>
      <c r="P1181" s="212">
        <f>O1181*H1181</f>
        <v>0</v>
      </c>
      <c r="Q1181" s="212">
        <v>6.0000000000000002E-05</v>
      </c>
      <c r="R1181" s="212">
        <f>Q1181*H1181</f>
        <v>0.00012</v>
      </c>
      <c r="S1181" s="212">
        <v>0</v>
      </c>
      <c r="T1181" s="213">
        <f>S1181*H1181</f>
        <v>0</v>
      </c>
      <c r="AR1181" s="16" t="s">
        <v>376</v>
      </c>
      <c r="AT1181" s="16" t="s">
        <v>319</v>
      </c>
      <c r="AU1181" s="16" t="s">
        <v>82</v>
      </c>
      <c r="AY1181" s="16" t="s">
        <v>166</v>
      </c>
      <c r="BE1181" s="214">
        <f>IF(N1181="základní",J1181,0)</f>
        <v>0</v>
      </c>
      <c r="BF1181" s="214">
        <f>IF(N1181="snížená",J1181,0)</f>
        <v>0</v>
      </c>
      <c r="BG1181" s="214">
        <f>IF(N1181="zákl. přenesená",J1181,0)</f>
        <v>0</v>
      </c>
      <c r="BH1181" s="214">
        <f>IF(N1181="sníž. přenesená",J1181,0)</f>
        <v>0</v>
      </c>
      <c r="BI1181" s="214">
        <f>IF(N1181="nulová",J1181,0)</f>
        <v>0</v>
      </c>
      <c r="BJ1181" s="16" t="s">
        <v>80</v>
      </c>
      <c r="BK1181" s="214">
        <f>ROUND(I1181*H1181,2)</f>
        <v>0</v>
      </c>
      <c r="BL1181" s="16" t="s">
        <v>267</v>
      </c>
      <c r="BM1181" s="16" t="s">
        <v>1668</v>
      </c>
    </row>
    <row r="1182" s="1" customFormat="1" ht="16.5" customHeight="1">
      <c r="B1182" s="37"/>
      <c r="C1182" s="203" t="s">
        <v>1669</v>
      </c>
      <c r="D1182" s="203" t="s">
        <v>168</v>
      </c>
      <c r="E1182" s="204" t="s">
        <v>1670</v>
      </c>
      <c r="F1182" s="205" t="s">
        <v>1671</v>
      </c>
      <c r="G1182" s="206" t="s">
        <v>350</v>
      </c>
      <c r="H1182" s="207">
        <v>3</v>
      </c>
      <c r="I1182" s="208"/>
      <c r="J1182" s="209">
        <f>ROUND(I1182*H1182,2)</f>
        <v>0</v>
      </c>
      <c r="K1182" s="205" t="s">
        <v>19</v>
      </c>
      <c r="L1182" s="42"/>
      <c r="M1182" s="210" t="s">
        <v>19</v>
      </c>
      <c r="N1182" s="211" t="s">
        <v>43</v>
      </c>
      <c r="O1182" s="78"/>
      <c r="P1182" s="212">
        <f>O1182*H1182</f>
        <v>0</v>
      </c>
      <c r="Q1182" s="212">
        <v>0</v>
      </c>
      <c r="R1182" s="212">
        <f>Q1182*H1182</f>
        <v>0</v>
      </c>
      <c r="S1182" s="212">
        <v>0</v>
      </c>
      <c r="T1182" s="213">
        <f>S1182*H1182</f>
        <v>0</v>
      </c>
      <c r="AR1182" s="16" t="s">
        <v>267</v>
      </c>
      <c r="AT1182" s="16" t="s">
        <v>168</v>
      </c>
      <c r="AU1182" s="16" t="s">
        <v>82</v>
      </c>
      <c r="AY1182" s="16" t="s">
        <v>166</v>
      </c>
      <c r="BE1182" s="214">
        <f>IF(N1182="základní",J1182,0)</f>
        <v>0</v>
      </c>
      <c r="BF1182" s="214">
        <f>IF(N1182="snížená",J1182,0)</f>
        <v>0</v>
      </c>
      <c r="BG1182" s="214">
        <f>IF(N1182="zákl. přenesená",J1182,0)</f>
        <v>0</v>
      </c>
      <c r="BH1182" s="214">
        <f>IF(N1182="sníž. přenesená",J1182,0)</f>
        <v>0</v>
      </c>
      <c r="BI1182" s="214">
        <f>IF(N1182="nulová",J1182,0)</f>
        <v>0</v>
      </c>
      <c r="BJ1182" s="16" t="s">
        <v>80</v>
      </c>
      <c r="BK1182" s="214">
        <f>ROUND(I1182*H1182,2)</f>
        <v>0</v>
      </c>
      <c r="BL1182" s="16" t="s">
        <v>267</v>
      </c>
      <c r="BM1182" s="16" t="s">
        <v>1672</v>
      </c>
    </row>
    <row r="1183" s="1" customFormat="1">
      <c r="B1183" s="37"/>
      <c r="C1183" s="38"/>
      <c r="D1183" s="215" t="s">
        <v>175</v>
      </c>
      <c r="E1183" s="38"/>
      <c r="F1183" s="216" t="s">
        <v>1673</v>
      </c>
      <c r="G1183" s="38"/>
      <c r="H1183" s="38"/>
      <c r="I1183" s="129"/>
      <c r="J1183" s="38"/>
      <c r="K1183" s="38"/>
      <c r="L1183" s="42"/>
      <c r="M1183" s="217"/>
      <c r="N1183" s="78"/>
      <c r="O1183" s="78"/>
      <c r="P1183" s="78"/>
      <c r="Q1183" s="78"/>
      <c r="R1183" s="78"/>
      <c r="S1183" s="78"/>
      <c r="T1183" s="79"/>
      <c r="AT1183" s="16" t="s">
        <v>175</v>
      </c>
      <c r="AU1183" s="16" t="s">
        <v>82</v>
      </c>
    </row>
    <row r="1184" s="11" customFormat="1">
      <c r="B1184" s="218"/>
      <c r="C1184" s="219"/>
      <c r="D1184" s="215" t="s">
        <v>177</v>
      </c>
      <c r="E1184" s="220" t="s">
        <v>19</v>
      </c>
      <c r="F1184" s="221" t="s">
        <v>186</v>
      </c>
      <c r="G1184" s="219"/>
      <c r="H1184" s="222">
        <v>3</v>
      </c>
      <c r="I1184" s="223"/>
      <c r="J1184" s="219"/>
      <c r="K1184" s="219"/>
      <c r="L1184" s="224"/>
      <c r="M1184" s="225"/>
      <c r="N1184" s="226"/>
      <c r="O1184" s="226"/>
      <c r="P1184" s="226"/>
      <c r="Q1184" s="226"/>
      <c r="R1184" s="226"/>
      <c r="S1184" s="226"/>
      <c r="T1184" s="227"/>
      <c r="AT1184" s="228" t="s">
        <v>177</v>
      </c>
      <c r="AU1184" s="228" t="s">
        <v>82</v>
      </c>
      <c r="AV1184" s="11" t="s">
        <v>82</v>
      </c>
      <c r="AW1184" s="11" t="s">
        <v>33</v>
      </c>
      <c r="AX1184" s="11" t="s">
        <v>72</v>
      </c>
      <c r="AY1184" s="228" t="s">
        <v>166</v>
      </c>
    </row>
    <row r="1185" s="13" customFormat="1">
      <c r="B1185" s="240"/>
      <c r="C1185" s="241"/>
      <c r="D1185" s="215" t="s">
        <v>177</v>
      </c>
      <c r="E1185" s="242" t="s">
        <v>19</v>
      </c>
      <c r="F1185" s="243" t="s">
        <v>1674</v>
      </c>
      <c r="G1185" s="241"/>
      <c r="H1185" s="242" t="s">
        <v>19</v>
      </c>
      <c r="I1185" s="244"/>
      <c r="J1185" s="241"/>
      <c r="K1185" s="241"/>
      <c r="L1185" s="245"/>
      <c r="M1185" s="246"/>
      <c r="N1185" s="247"/>
      <c r="O1185" s="247"/>
      <c r="P1185" s="247"/>
      <c r="Q1185" s="247"/>
      <c r="R1185" s="247"/>
      <c r="S1185" s="247"/>
      <c r="T1185" s="248"/>
      <c r="AT1185" s="249" t="s">
        <v>177</v>
      </c>
      <c r="AU1185" s="249" t="s">
        <v>82</v>
      </c>
      <c r="AV1185" s="13" t="s">
        <v>80</v>
      </c>
      <c r="AW1185" s="13" t="s">
        <v>33</v>
      </c>
      <c r="AX1185" s="13" t="s">
        <v>72</v>
      </c>
      <c r="AY1185" s="249" t="s">
        <v>166</v>
      </c>
    </row>
    <row r="1186" s="12" customFormat="1">
      <c r="B1186" s="229"/>
      <c r="C1186" s="230"/>
      <c r="D1186" s="215" t="s">
        <v>177</v>
      </c>
      <c r="E1186" s="231" t="s">
        <v>19</v>
      </c>
      <c r="F1186" s="232" t="s">
        <v>179</v>
      </c>
      <c r="G1186" s="230"/>
      <c r="H1186" s="233">
        <v>3</v>
      </c>
      <c r="I1186" s="234"/>
      <c r="J1186" s="230"/>
      <c r="K1186" s="230"/>
      <c r="L1186" s="235"/>
      <c r="M1186" s="236"/>
      <c r="N1186" s="237"/>
      <c r="O1186" s="237"/>
      <c r="P1186" s="237"/>
      <c r="Q1186" s="237"/>
      <c r="R1186" s="237"/>
      <c r="S1186" s="237"/>
      <c r="T1186" s="238"/>
      <c r="AT1186" s="239" t="s">
        <v>177</v>
      </c>
      <c r="AU1186" s="239" t="s">
        <v>82</v>
      </c>
      <c r="AV1186" s="12" t="s">
        <v>173</v>
      </c>
      <c r="AW1186" s="12" t="s">
        <v>33</v>
      </c>
      <c r="AX1186" s="12" t="s">
        <v>80</v>
      </c>
      <c r="AY1186" s="239" t="s">
        <v>166</v>
      </c>
    </row>
    <row r="1187" s="1" customFormat="1" ht="16.5" customHeight="1">
      <c r="B1187" s="37"/>
      <c r="C1187" s="250" t="s">
        <v>1675</v>
      </c>
      <c r="D1187" s="250" t="s">
        <v>319</v>
      </c>
      <c r="E1187" s="251" t="s">
        <v>1676</v>
      </c>
      <c r="F1187" s="252" t="s">
        <v>1677</v>
      </c>
      <c r="G1187" s="253" t="s">
        <v>287</v>
      </c>
      <c r="H1187" s="254">
        <v>3</v>
      </c>
      <c r="I1187" s="255"/>
      <c r="J1187" s="256">
        <f>ROUND(I1187*H1187,2)</f>
        <v>0</v>
      </c>
      <c r="K1187" s="252" t="s">
        <v>19</v>
      </c>
      <c r="L1187" s="257"/>
      <c r="M1187" s="258" t="s">
        <v>19</v>
      </c>
      <c r="N1187" s="259" t="s">
        <v>43</v>
      </c>
      <c r="O1187" s="78"/>
      <c r="P1187" s="212">
        <f>O1187*H1187</f>
        <v>0</v>
      </c>
      <c r="Q1187" s="212">
        <v>0.0071999999999999998</v>
      </c>
      <c r="R1187" s="212">
        <f>Q1187*H1187</f>
        <v>0.021600000000000001</v>
      </c>
      <c r="S1187" s="212">
        <v>0</v>
      </c>
      <c r="T1187" s="213">
        <f>S1187*H1187</f>
        <v>0</v>
      </c>
      <c r="AR1187" s="16" t="s">
        <v>376</v>
      </c>
      <c r="AT1187" s="16" t="s">
        <v>319</v>
      </c>
      <c r="AU1187" s="16" t="s">
        <v>82</v>
      </c>
      <c r="AY1187" s="16" t="s">
        <v>166</v>
      </c>
      <c r="BE1187" s="214">
        <f>IF(N1187="základní",J1187,0)</f>
        <v>0</v>
      </c>
      <c r="BF1187" s="214">
        <f>IF(N1187="snížená",J1187,0)</f>
        <v>0</v>
      </c>
      <c r="BG1187" s="214">
        <f>IF(N1187="zákl. přenesená",J1187,0)</f>
        <v>0</v>
      </c>
      <c r="BH1187" s="214">
        <f>IF(N1187="sníž. přenesená",J1187,0)</f>
        <v>0</v>
      </c>
      <c r="BI1187" s="214">
        <f>IF(N1187="nulová",J1187,0)</f>
        <v>0</v>
      </c>
      <c r="BJ1187" s="16" t="s">
        <v>80</v>
      </c>
      <c r="BK1187" s="214">
        <f>ROUND(I1187*H1187,2)</f>
        <v>0</v>
      </c>
      <c r="BL1187" s="16" t="s">
        <v>267</v>
      </c>
      <c r="BM1187" s="16" t="s">
        <v>1678</v>
      </c>
    </row>
    <row r="1188" s="1" customFormat="1" ht="16.5" customHeight="1">
      <c r="B1188" s="37"/>
      <c r="C1188" s="203" t="s">
        <v>1679</v>
      </c>
      <c r="D1188" s="203" t="s">
        <v>168</v>
      </c>
      <c r="E1188" s="204" t="s">
        <v>1680</v>
      </c>
      <c r="F1188" s="205" t="s">
        <v>1681</v>
      </c>
      <c r="G1188" s="206" t="s">
        <v>251</v>
      </c>
      <c r="H1188" s="207">
        <v>1</v>
      </c>
      <c r="I1188" s="208"/>
      <c r="J1188" s="209">
        <f>ROUND(I1188*H1188,2)</f>
        <v>0</v>
      </c>
      <c r="K1188" s="205" t="s">
        <v>172</v>
      </c>
      <c r="L1188" s="42"/>
      <c r="M1188" s="210" t="s">
        <v>19</v>
      </c>
      <c r="N1188" s="211" t="s">
        <v>43</v>
      </c>
      <c r="O1188" s="78"/>
      <c r="P1188" s="212">
        <f>O1188*H1188</f>
        <v>0</v>
      </c>
      <c r="Q1188" s="212">
        <v>0</v>
      </c>
      <c r="R1188" s="212">
        <f>Q1188*H1188</f>
        <v>0</v>
      </c>
      <c r="S1188" s="212">
        <v>0</v>
      </c>
      <c r="T1188" s="213">
        <f>S1188*H1188</f>
        <v>0</v>
      </c>
      <c r="AR1188" s="16" t="s">
        <v>267</v>
      </c>
      <c r="AT1188" s="16" t="s">
        <v>168</v>
      </c>
      <c r="AU1188" s="16" t="s">
        <v>82</v>
      </c>
      <c r="AY1188" s="16" t="s">
        <v>166</v>
      </c>
      <c r="BE1188" s="214">
        <f>IF(N1188="základní",J1188,0)</f>
        <v>0</v>
      </c>
      <c r="BF1188" s="214">
        <f>IF(N1188="snížená",J1188,0)</f>
        <v>0</v>
      </c>
      <c r="BG1188" s="214">
        <f>IF(N1188="zákl. přenesená",J1188,0)</f>
        <v>0</v>
      </c>
      <c r="BH1188" s="214">
        <f>IF(N1188="sníž. přenesená",J1188,0)</f>
        <v>0</v>
      </c>
      <c r="BI1188" s="214">
        <f>IF(N1188="nulová",J1188,0)</f>
        <v>0</v>
      </c>
      <c r="BJ1188" s="16" t="s">
        <v>80</v>
      </c>
      <c r="BK1188" s="214">
        <f>ROUND(I1188*H1188,2)</f>
        <v>0</v>
      </c>
      <c r="BL1188" s="16" t="s">
        <v>267</v>
      </c>
      <c r="BM1188" s="16" t="s">
        <v>1682</v>
      </c>
    </row>
    <row r="1189" s="1" customFormat="1">
      <c r="B1189" s="37"/>
      <c r="C1189" s="38"/>
      <c r="D1189" s="215" t="s">
        <v>175</v>
      </c>
      <c r="E1189" s="38"/>
      <c r="F1189" s="216" t="s">
        <v>1673</v>
      </c>
      <c r="G1189" s="38"/>
      <c r="H1189" s="38"/>
      <c r="I1189" s="129"/>
      <c r="J1189" s="38"/>
      <c r="K1189" s="38"/>
      <c r="L1189" s="42"/>
      <c r="M1189" s="217"/>
      <c r="N1189" s="78"/>
      <c r="O1189" s="78"/>
      <c r="P1189" s="78"/>
      <c r="Q1189" s="78"/>
      <c r="R1189" s="78"/>
      <c r="S1189" s="78"/>
      <c r="T1189" s="79"/>
      <c r="AT1189" s="16" t="s">
        <v>175</v>
      </c>
      <c r="AU1189" s="16" t="s">
        <v>82</v>
      </c>
    </row>
    <row r="1190" s="11" customFormat="1">
      <c r="B1190" s="218"/>
      <c r="C1190" s="219"/>
      <c r="D1190" s="215" t="s">
        <v>177</v>
      </c>
      <c r="E1190" s="220" t="s">
        <v>19</v>
      </c>
      <c r="F1190" s="221" t="s">
        <v>80</v>
      </c>
      <c r="G1190" s="219"/>
      <c r="H1190" s="222">
        <v>1</v>
      </c>
      <c r="I1190" s="223"/>
      <c r="J1190" s="219"/>
      <c r="K1190" s="219"/>
      <c r="L1190" s="224"/>
      <c r="M1190" s="225"/>
      <c r="N1190" s="226"/>
      <c r="O1190" s="226"/>
      <c r="P1190" s="226"/>
      <c r="Q1190" s="226"/>
      <c r="R1190" s="226"/>
      <c r="S1190" s="226"/>
      <c r="T1190" s="227"/>
      <c r="AT1190" s="228" t="s">
        <v>177</v>
      </c>
      <c r="AU1190" s="228" t="s">
        <v>82</v>
      </c>
      <c r="AV1190" s="11" t="s">
        <v>82</v>
      </c>
      <c r="AW1190" s="11" t="s">
        <v>33</v>
      </c>
      <c r="AX1190" s="11" t="s">
        <v>72</v>
      </c>
      <c r="AY1190" s="228" t="s">
        <v>166</v>
      </c>
    </row>
    <row r="1191" s="13" customFormat="1">
      <c r="B1191" s="240"/>
      <c r="C1191" s="241"/>
      <c r="D1191" s="215" t="s">
        <v>177</v>
      </c>
      <c r="E1191" s="242" t="s">
        <v>19</v>
      </c>
      <c r="F1191" s="243" t="s">
        <v>1683</v>
      </c>
      <c r="G1191" s="241"/>
      <c r="H1191" s="242" t="s">
        <v>19</v>
      </c>
      <c r="I1191" s="244"/>
      <c r="J1191" s="241"/>
      <c r="K1191" s="241"/>
      <c r="L1191" s="245"/>
      <c r="M1191" s="246"/>
      <c r="N1191" s="247"/>
      <c r="O1191" s="247"/>
      <c r="P1191" s="247"/>
      <c r="Q1191" s="247"/>
      <c r="R1191" s="247"/>
      <c r="S1191" s="247"/>
      <c r="T1191" s="248"/>
      <c r="AT1191" s="249" t="s">
        <v>177</v>
      </c>
      <c r="AU1191" s="249" t="s">
        <v>82</v>
      </c>
      <c r="AV1191" s="13" t="s">
        <v>80</v>
      </c>
      <c r="AW1191" s="13" t="s">
        <v>33</v>
      </c>
      <c r="AX1191" s="13" t="s">
        <v>72</v>
      </c>
      <c r="AY1191" s="249" t="s">
        <v>166</v>
      </c>
    </row>
    <row r="1192" s="12" customFormat="1">
      <c r="B1192" s="229"/>
      <c r="C1192" s="230"/>
      <c r="D1192" s="215" t="s">
        <v>177</v>
      </c>
      <c r="E1192" s="231" t="s">
        <v>19</v>
      </c>
      <c r="F1192" s="232" t="s">
        <v>179</v>
      </c>
      <c r="G1192" s="230"/>
      <c r="H1192" s="233">
        <v>1</v>
      </c>
      <c r="I1192" s="234"/>
      <c r="J1192" s="230"/>
      <c r="K1192" s="230"/>
      <c r="L1192" s="235"/>
      <c r="M1192" s="236"/>
      <c r="N1192" s="237"/>
      <c r="O1192" s="237"/>
      <c r="P1192" s="237"/>
      <c r="Q1192" s="237"/>
      <c r="R1192" s="237"/>
      <c r="S1192" s="237"/>
      <c r="T1192" s="238"/>
      <c r="AT1192" s="239" t="s">
        <v>177</v>
      </c>
      <c r="AU1192" s="239" t="s">
        <v>82</v>
      </c>
      <c r="AV1192" s="12" t="s">
        <v>173</v>
      </c>
      <c r="AW1192" s="12" t="s">
        <v>33</v>
      </c>
      <c r="AX1192" s="12" t="s">
        <v>80</v>
      </c>
      <c r="AY1192" s="239" t="s">
        <v>166</v>
      </c>
    </row>
    <row r="1193" s="1" customFormat="1" ht="16.5" customHeight="1">
      <c r="B1193" s="37"/>
      <c r="C1193" s="250" t="s">
        <v>1684</v>
      </c>
      <c r="D1193" s="250" t="s">
        <v>319</v>
      </c>
      <c r="E1193" s="251" t="s">
        <v>1685</v>
      </c>
      <c r="F1193" s="252" t="s">
        <v>1686</v>
      </c>
      <c r="G1193" s="253" t="s">
        <v>251</v>
      </c>
      <c r="H1193" s="254">
        <v>1</v>
      </c>
      <c r="I1193" s="255"/>
      <c r="J1193" s="256">
        <f>ROUND(I1193*H1193,2)</f>
        <v>0</v>
      </c>
      <c r="K1193" s="252" t="s">
        <v>172</v>
      </c>
      <c r="L1193" s="257"/>
      <c r="M1193" s="258" t="s">
        <v>19</v>
      </c>
      <c r="N1193" s="259" t="s">
        <v>43</v>
      </c>
      <c r="O1193" s="78"/>
      <c r="P1193" s="212">
        <f>O1193*H1193</f>
        <v>0</v>
      </c>
      <c r="Q1193" s="212">
        <v>0.056000000000000001</v>
      </c>
      <c r="R1193" s="212">
        <f>Q1193*H1193</f>
        <v>0.056000000000000001</v>
      </c>
      <c r="S1193" s="212">
        <v>0</v>
      </c>
      <c r="T1193" s="213">
        <f>S1193*H1193</f>
        <v>0</v>
      </c>
      <c r="AR1193" s="16" t="s">
        <v>376</v>
      </c>
      <c r="AT1193" s="16" t="s">
        <v>319</v>
      </c>
      <c r="AU1193" s="16" t="s">
        <v>82</v>
      </c>
      <c r="AY1193" s="16" t="s">
        <v>166</v>
      </c>
      <c r="BE1193" s="214">
        <f>IF(N1193="základní",J1193,0)</f>
        <v>0</v>
      </c>
      <c r="BF1193" s="214">
        <f>IF(N1193="snížená",J1193,0)</f>
        <v>0</v>
      </c>
      <c r="BG1193" s="214">
        <f>IF(N1193="zákl. přenesená",J1193,0)</f>
        <v>0</v>
      </c>
      <c r="BH1193" s="214">
        <f>IF(N1193="sníž. přenesená",J1193,0)</f>
        <v>0</v>
      </c>
      <c r="BI1193" s="214">
        <f>IF(N1193="nulová",J1193,0)</f>
        <v>0</v>
      </c>
      <c r="BJ1193" s="16" t="s">
        <v>80</v>
      </c>
      <c r="BK1193" s="214">
        <f>ROUND(I1193*H1193,2)</f>
        <v>0</v>
      </c>
      <c r="BL1193" s="16" t="s">
        <v>267</v>
      </c>
      <c r="BM1193" s="16" t="s">
        <v>1687</v>
      </c>
    </row>
    <row r="1194" s="1" customFormat="1" ht="16.5" customHeight="1">
      <c r="B1194" s="37"/>
      <c r="C1194" s="203" t="s">
        <v>1688</v>
      </c>
      <c r="D1194" s="203" t="s">
        <v>168</v>
      </c>
      <c r="E1194" s="204" t="s">
        <v>1689</v>
      </c>
      <c r="F1194" s="205" t="s">
        <v>1690</v>
      </c>
      <c r="G1194" s="206" t="s">
        <v>251</v>
      </c>
      <c r="H1194" s="207">
        <v>2</v>
      </c>
      <c r="I1194" s="208"/>
      <c r="J1194" s="209">
        <f>ROUND(I1194*H1194,2)</f>
        <v>0</v>
      </c>
      <c r="K1194" s="205" t="s">
        <v>172</v>
      </c>
      <c r="L1194" s="42"/>
      <c r="M1194" s="210" t="s">
        <v>19</v>
      </c>
      <c r="N1194" s="211" t="s">
        <v>43</v>
      </c>
      <c r="O1194" s="78"/>
      <c r="P1194" s="212">
        <f>O1194*H1194</f>
        <v>0</v>
      </c>
      <c r="Q1194" s="212">
        <v>0</v>
      </c>
      <c r="R1194" s="212">
        <f>Q1194*H1194</f>
        <v>0</v>
      </c>
      <c r="S1194" s="212">
        <v>0.16600000000000001</v>
      </c>
      <c r="T1194" s="213">
        <f>S1194*H1194</f>
        <v>0.33200000000000002</v>
      </c>
      <c r="AR1194" s="16" t="s">
        <v>267</v>
      </c>
      <c r="AT1194" s="16" t="s">
        <v>168</v>
      </c>
      <c r="AU1194" s="16" t="s">
        <v>82</v>
      </c>
      <c r="AY1194" s="16" t="s">
        <v>166</v>
      </c>
      <c r="BE1194" s="214">
        <f>IF(N1194="základní",J1194,0)</f>
        <v>0</v>
      </c>
      <c r="BF1194" s="214">
        <f>IF(N1194="snížená",J1194,0)</f>
        <v>0</v>
      </c>
      <c r="BG1194" s="214">
        <f>IF(N1194="zákl. přenesená",J1194,0)</f>
        <v>0</v>
      </c>
      <c r="BH1194" s="214">
        <f>IF(N1194="sníž. přenesená",J1194,0)</f>
        <v>0</v>
      </c>
      <c r="BI1194" s="214">
        <f>IF(N1194="nulová",J1194,0)</f>
        <v>0</v>
      </c>
      <c r="BJ1194" s="16" t="s">
        <v>80</v>
      </c>
      <c r="BK1194" s="214">
        <f>ROUND(I1194*H1194,2)</f>
        <v>0</v>
      </c>
      <c r="BL1194" s="16" t="s">
        <v>267</v>
      </c>
      <c r="BM1194" s="16" t="s">
        <v>1691</v>
      </c>
    </row>
    <row r="1195" s="1" customFormat="1">
      <c r="B1195" s="37"/>
      <c r="C1195" s="38"/>
      <c r="D1195" s="215" t="s">
        <v>175</v>
      </c>
      <c r="E1195" s="38"/>
      <c r="F1195" s="216" t="s">
        <v>1692</v>
      </c>
      <c r="G1195" s="38"/>
      <c r="H1195" s="38"/>
      <c r="I1195" s="129"/>
      <c r="J1195" s="38"/>
      <c r="K1195" s="38"/>
      <c r="L1195" s="42"/>
      <c r="M1195" s="217"/>
      <c r="N1195" s="78"/>
      <c r="O1195" s="78"/>
      <c r="P1195" s="78"/>
      <c r="Q1195" s="78"/>
      <c r="R1195" s="78"/>
      <c r="S1195" s="78"/>
      <c r="T1195" s="79"/>
      <c r="AT1195" s="16" t="s">
        <v>175</v>
      </c>
      <c r="AU1195" s="16" t="s">
        <v>82</v>
      </c>
    </row>
    <row r="1196" s="1" customFormat="1" ht="22.5" customHeight="1">
      <c r="B1196" s="37"/>
      <c r="C1196" s="203" t="s">
        <v>1693</v>
      </c>
      <c r="D1196" s="203" t="s">
        <v>168</v>
      </c>
      <c r="E1196" s="204" t="s">
        <v>1694</v>
      </c>
      <c r="F1196" s="205" t="s">
        <v>1695</v>
      </c>
      <c r="G1196" s="206" t="s">
        <v>221</v>
      </c>
      <c r="H1196" s="207">
        <v>3.1629999999999998</v>
      </c>
      <c r="I1196" s="208"/>
      <c r="J1196" s="209">
        <f>ROUND(I1196*H1196,2)</f>
        <v>0</v>
      </c>
      <c r="K1196" s="205" t="s">
        <v>172</v>
      </c>
      <c r="L1196" s="42"/>
      <c r="M1196" s="210" t="s">
        <v>19</v>
      </c>
      <c r="N1196" s="211" t="s">
        <v>43</v>
      </c>
      <c r="O1196" s="78"/>
      <c r="P1196" s="212">
        <f>O1196*H1196</f>
        <v>0</v>
      </c>
      <c r="Q1196" s="212">
        <v>0</v>
      </c>
      <c r="R1196" s="212">
        <f>Q1196*H1196</f>
        <v>0</v>
      </c>
      <c r="S1196" s="212">
        <v>0</v>
      </c>
      <c r="T1196" s="213">
        <f>S1196*H1196</f>
        <v>0</v>
      </c>
      <c r="AR1196" s="16" t="s">
        <v>267</v>
      </c>
      <c r="AT1196" s="16" t="s">
        <v>168</v>
      </c>
      <c r="AU1196" s="16" t="s">
        <v>82</v>
      </c>
      <c r="AY1196" s="16" t="s">
        <v>166</v>
      </c>
      <c r="BE1196" s="214">
        <f>IF(N1196="základní",J1196,0)</f>
        <v>0</v>
      </c>
      <c r="BF1196" s="214">
        <f>IF(N1196="snížená",J1196,0)</f>
        <v>0</v>
      </c>
      <c r="BG1196" s="214">
        <f>IF(N1196="zákl. přenesená",J1196,0)</f>
        <v>0</v>
      </c>
      <c r="BH1196" s="214">
        <f>IF(N1196="sníž. přenesená",J1196,0)</f>
        <v>0</v>
      </c>
      <c r="BI1196" s="214">
        <f>IF(N1196="nulová",J1196,0)</f>
        <v>0</v>
      </c>
      <c r="BJ1196" s="16" t="s">
        <v>80</v>
      </c>
      <c r="BK1196" s="214">
        <f>ROUND(I1196*H1196,2)</f>
        <v>0</v>
      </c>
      <c r="BL1196" s="16" t="s">
        <v>267</v>
      </c>
      <c r="BM1196" s="16" t="s">
        <v>1696</v>
      </c>
    </row>
    <row r="1197" s="1" customFormat="1">
      <c r="B1197" s="37"/>
      <c r="C1197" s="38"/>
      <c r="D1197" s="215" t="s">
        <v>175</v>
      </c>
      <c r="E1197" s="38"/>
      <c r="F1197" s="216" t="s">
        <v>1697</v>
      </c>
      <c r="G1197" s="38"/>
      <c r="H1197" s="38"/>
      <c r="I1197" s="129"/>
      <c r="J1197" s="38"/>
      <c r="K1197" s="38"/>
      <c r="L1197" s="42"/>
      <c r="M1197" s="217"/>
      <c r="N1197" s="78"/>
      <c r="O1197" s="78"/>
      <c r="P1197" s="78"/>
      <c r="Q1197" s="78"/>
      <c r="R1197" s="78"/>
      <c r="S1197" s="78"/>
      <c r="T1197" s="79"/>
      <c r="AT1197" s="16" t="s">
        <v>175</v>
      </c>
      <c r="AU1197" s="16" t="s">
        <v>82</v>
      </c>
    </row>
    <row r="1198" s="1" customFormat="1" ht="22.5" customHeight="1">
      <c r="B1198" s="37"/>
      <c r="C1198" s="203" t="s">
        <v>1698</v>
      </c>
      <c r="D1198" s="203" t="s">
        <v>168</v>
      </c>
      <c r="E1198" s="204" t="s">
        <v>1699</v>
      </c>
      <c r="F1198" s="205" t="s">
        <v>1700</v>
      </c>
      <c r="G1198" s="206" t="s">
        <v>221</v>
      </c>
      <c r="H1198" s="207">
        <v>3.1629999999999998</v>
      </c>
      <c r="I1198" s="208"/>
      <c r="J1198" s="209">
        <f>ROUND(I1198*H1198,2)</f>
        <v>0</v>
      </c>
      <c r="K1198" s="205" t="s">
        <v>172</v>
      </c>
      <c r="L1198" s="42"/>
      <c r="M1198" s="210" t="s">
        <v>19</v>
      </c>
      <c r="N1198" s="211" t="s">
        <v>43</v>
      </c>
      <c r="O1198" s="78"/>
      <c r="P1198" s="212">
        <f>O1198*H1198</f>
        <v>0</v>
      </c>
      <c r="Q1198" s="212">
        <v>0</v>
      </c>
      <c r="R1198" s="212">
        <f>Q1198*H1198</f>
        <v>0</v>
      </c>
      <c r="S1198" s="212">
        <v>0</v>
      </c>
      <c r="T1198" s="213">
        <f>S1198*H1198</f>
        <v>0</v>
      </c>
      <c r="AR1198" s="16" t="s">
        <v>267</v>
      </c>
      <c r="AT1198" s="16" t="s">
        <v>168</v>
      </c>
      <c r="AU1198" s="16" t="s">
        <v>82</v>
      </c>
      <c r="AY1198" s="16" t="s">
        <v>166</v>
      </c>
      <c r="BE1198" s="214">
        <f>IF(N1198="základní",J1198,0)</f>
        <v>0</v>
      </c>
      <c r="BF1198" s="214">
        <f>IF(N1198="snížená",J1198,0)</f>
        <v>0</v>
      </c>
      <c r="BG1198" s="214">
        <f>IF(N1198="zákl. přenesená",J1198,0)</f>
        <v>0</v>
      </c>
      <c r="BH1198" s="214">
        <f>IF(N1198="sníž. přenesená",J1198,0)</f>
        <v>0</v>
      </c>
      <c r="BI1198" s="214">
        <f>IF(N1198="nulová",J1198,0)</f>
        <v>0</v>
      </c>
      <c r="BJ1198" s="16" t="s">
        <v>80</v>
      </c>
      <c r="BK1198" s="214">
        <f>ROUND(I1198*H1198,2)</f>
        <v>0</v>
      </c>
      <c r="BL1198" s="16" t="s">
        <v>267</v>
      </c>
      <c r="BM1198" s="16" t="s">
        <v>1701</v>
      </c>
    </row>
    <row r="1199" s="1" customFormat="1">
      <c r="B1199" s="37"/>
      <c r="C1199" s="38"/>
      <c r="D1199" s="215" t="s">
        <v>175</v>
      </c>
      <c r="E1199" s="38"/>
      <c r="F1199" s="216" t="s">
        <v>1697</v>
      </c>
      <c r="G1199" s="38"/>
      <c r="H1199" s="38"/>
      <c r="I1199" s="129"/>
      <c r="J1199" s="38"/>
      <c r="K1199" s="38"/>
      <c r="L1199" s="42"/>
      <c r="M1199" s="217"/>
      <c r="N1199" s="78"/>
      <c r="O1199" s="78"/>
      <c r="P1199" s="78"/>
      <c r="Q1199" s="78"/>
      <c r="R1199" s="78"/>
      <c r="S1199" s="78"/>
      <c r="T1199" s="79"/>
      <c r="AT1199" s="16" t="s">
        <v>175</v>
      </c>
      <c r="AU1199" s="16" t="s">
        <v>82</v>
      </c>
    </row>
    <row r="1200" s="10" customFormat="1" ht="22.8" customHeight="1">
      <c r="B1200" s="187"/>
      <c r="C1200" s="188"/>
      <c r="D1200" s="189" t="s">
        <v>71</v>
      </c>
      <c r="E1200" s="201" t="s">
        <v>1702</v>
      </c>
      <c r="F1200" s="201" t="s">
        <v>1703</v>
      </c>
      <c r="G1200" s="188"/>
      <c r="H1200" s="188"/>
      <c r="I1200" s="191"/>
      <c r="J1200" s="202">
        <f>BK1200</f>
        <v>0</v>
      </c>
      <c r="K1200" s="188"/>
      <c r="L1200" s="193"/>
      <c r="M1200" s="194"/>
      <c r="N1200" s="195"/>
      <c r="O1200" s="195"/>
      <c r="P1200" s="196">
        <f>SUM(P1201:P1218)</f>
        <v>0</v>
      </c>
      <c r="Q1200" s="195"/>
      <c r="R1200" s="196">
        <f>SUM(R1201:R1218)</f>
        <v>0.044449999999999996</v>
      </c>
      <c r="S1200" s="195"/>
      <c r="T1200" s="197">
        <f>SUM(T1201:T1218)</f>
        <v>0</v>
      </c>
      <c r="AR1200" s="198" t="s">
        <v>82</v>
      </c>
      <c r="AT1200" s="199" t="s">
        <v>71</v>
      </c>
      <c r="AU1200" s="199" t="s">
        <v>80</v>
      </c>
      <c r="AY1200" s="198" t="s">
        <v>166</v>
      </c>
      <c r="BK1200" s="200">
        <f>SUM(BK1201:BK1218)</f>
        <v>0</v>
      </c>
    </row>
    <row r="1201" s="1" customFormat="1" ht="16.5" customHeight="1">
      <c r="B1201" s="37"/>
      <c r="C1201" s="203" t="s">
        <v>1704</v>
      </c>
      <c r="D1201" s="203" t="s">
        <v>168</v>
      </c>
      <c r="E1201" s="204" t="s">
        <v>1705</v>
      </c>
      <c r="F1201" s="205" t="s">
        <v>1706</v>
      </c>
      <c r="G1201" s="206" t="s">
        <v>251</v>
      </c>
      <c r="H1201" s="207">
        <v>1</v>
      </c>
      <c r="I1201" s="208"/>
      <c r="J1201" s="209">
        <f>ROUND(I1201*H1201,2)</f>
        <v>0</v>
      </c>
      <c r="K1201" s="205" t="s">
        <v>172</v>
      </c>
      <c r="L1201" s="42"/>
      <c r="M1201" s="210" t="s">
        <v>19</v>
      </c>
      <c r="N1201" s="211" t="s">
        <v>43</v>
      </c>
      <c r="O1201" s="78"/>
      <c r="P1201" s="212">
        <f>O1201*H1201</f>
        <v>0</v>
      </c>
      <c r="Q1201" s="212">
        <v>0</v>
      </c>
      <c r="R1201" s="212">
        <f>Q1201*H1201</f>
        <v>0</v>
      </c>
      <c r="S1201" s="212">
        <v>0</v>
      </c>
      <c r="T1201" s="213">
        <f>S1201*H1201</f>
        <v>0</v>
      </c>
      <c r="AR1201" s="16" t="s">
        <v>173</v>
      </c>
      <c r="AT1201" s="16" t="s">
        <v>168</v>
      </c>
      <c r="AU1201" s="16" t="s">
        <v>82</v>
      </c>
      <c r="AY1201" s="16" t="s">
        <v>166</v>
      </c>
      <c r="BE1201" s="214">
        <f>IF(N1201="základní",J1201,0)</f>
        <v>0</v>
      </c>
      <c r="BF1201" s="214">
        <f>IF(N1201="snížená",J1201,0)</f>
        <v>0</v>
      </c>
      <c r="BG1201" s="214">
        <f>IF(N1201="zákl. přenesená",J1201,0)</f>
        <v>0</v>
      </c>
      <c r="BH1201" s="214">
        <f>IF(N1201="sníž. přenesená",J1201,0)</f>
        <v>0</v>
      </c>
      <c r="BI1201" s="214">
        <f>IF(N1201="nulová",J1201,0)</f>
        <v>0</v>
      </c>
      <c r="BJ1201" s="16" t="s">
        <v>80</v>
      </c>
      <c r="BK1201" s="214">
        <f>ROUND(I1201*H1201,2)</f>
        <v>0</v>
      </c>
      <c r="BL1201" s="16" t="s">
        <v>173</v>
      </c>
      <c r="BM1201" s="16" t="s">
        <v>1707</v>
      </c>
    </row>
    <row r="1202" s="1" customFormat="1">
      <c r="B1202" s="37"/>
      <c r="C1202" s="38"/>
      <c r="D1202" s="215" t="s">
        <v>175</v>
      </c>
      <c r="E1202" s="38"/>
      <c r="F1202" s="216" t="s">
        <v>1708</v>
      </c>
      <c r="G1202" s="38"/>
      <c r="H1202" s="38"/>
      <c r="I1202" s="129"/>
      <c r="J1202" s="38"/>
      <c r="K1202" s="38"/>
      <c r="L1202" s="42"/>
      <c r="M1202" s="217"/>
      <c r="N1202" s="78"/>
      <c r="O1202" s="78"/>
      <c r="P1202" s="78"/>
      <c r="Q1202" s="78"/>
      <c r="R1202" s="78"/>
      <c r="S1202" s="78"/>
      <c r="T1202" s="79"/>
      <c r="AT1202" s="16" t="s">
        <v>175</v>
      </c>
      <c r="AU1202" s="16" t="s">
        <v>82</v>
      </c>
    </row>
    <row r="1203" s="11" customFormat="1">
      <c r="B1203" s="218"/>
      <c r="C1203" s="219"/>
      <c r="D1203" s="215" t="s">
        <v>177</v>
      </c>
      <c r="E1203" s="220" t="s">
        <v>19</v>
      </c>
      <c r="F1203" s="221" t="s">
        <v>80</v>
      </c>
      <c r="G1203" s="219"/>
      <c r="H1203" s="222">
        <v>1</v>
      </c>
      <c r="I1203" s="223"/>
      <c r="J1203" s="219"/>
      <c r="K1203" s="219"/>
      <c r="L1203" s="224"/>
      <c r="M1203" s="225"/>
      <c r="N1203" s="226"/>
      <c r="O1203" s="226"/>
      <c r="P1203" s="226"/>
      <c r="Q1203" s="226"/>
      <c r="R1203" s="226"/>
      <c r="S1203" s="226"/>
      <c r="T1203" s="227"/>
      <c r="AT1203" s="228" t="s">
        <v>177</v>
      </c>
      <c r="AU1203" s="228" t="s">
        <v>82</v>
      </c>
      <c r="AV1203" s="11" t="s">
        <v>82</v>
      </c>
      <c r="AW1203" s="11" t="s">
        <v>33</v>
      </c>
      <c r="AX1203" s="11" t="s">
        <v>72</v>
      </c>
      <c r="AY1203" s="228" t="s">
        <v>166</v>
      </c>
    </row>
    <row r="1204" s="13" customFormat="1">
      <c r="B1204" s="240"/>
      <c r="C1204" s="241"/>
      <c r="D1204" s="215" t="s">
        <v>177</v>
      </c>
      <c r="E1204" s="242" t="s">
        <v>19</v>
      </c>
      <c r="F1204" s="243" t="s">
        <v>838</v>
      </c>
      <c r="G1204" s="241"/>
      <c r="H1204" s="242" t="s">
        <v>19</v>
      </c>
      <c r="I1204" s="244"/>
      <c r="J1204" s="241"/>
      <c r="K1204" s="241"/>
      <c r="L1204" s="245"/>
      <c r="M1204" s="246"/>
      <c r="N1204" s="247"/>
      <c r="O1204" s="247"/>
      <c r="P1204" s="247"/>
      <c r="Q1204" s="247"/>
      <c r="R1204" s="247"/>
      <c r="S1204" s="247"/>
      <c r="T1204" s="248"/>
      <c r="AT1204" s="249" t="s">
        <v>177</v>
      </c>
      <c r="AU1204" s="249" t="s">
        <v>82</v>
      </c>
      <c r="AV1204" s="13" t="s">
        <v>80</v>
      </c>
      <c r="AW1204" s="13" t="s">
        <v>33</v>
      </c>
      <c r="AX1204" s="13" t="s">
        <v>72</v>
      </c>
      <c r="AY1204" s="249" t="s">
        <v>166</v>
      </c>
    </row>
    <row r="1205" s="12" customFormat="1">
      <c r="B1205" s="229"/>
      <c r="C1205" s="230"/>
      <c r="D1205" s="215" t="s">
        <v>177</v>
      </c>
      <c r="E1205" s="231" t="s">
        <v>19</v>
      </c>
      <c r="F1205" s="232" t="s">
        <v>179</v>
      </c>
      <c r="G1205" s="230"/>
      <c r="H1205" s="233">
        <v>1</v>
      </c>
      <c r="I1205" s="234"/>
      <c r="J1205" s="230"/>
      <c r="K1205" s="230"/>
      <c r="L1205" s="235"/>
      <c r="M1205" s="236"/>
      <c r="N1205" s="237"/>
      <c r="O1205" s="237"/>
      <c r="P1205" s="237"/>
      <c r="Q1205" s="237"/>
      <c r="R1205" s="237"/>
      <c r="S1205" s="237"/>
      <c r="T1205" s="238"/>
      <c r="AT1205" s="239" t="s">
        <v>177</v>
      </c>
      <c r="AU1205" s="239" t="s">
        <v>82</v>
      </c>
      <c r="AV1205" s="12" t="s">
        <v>173</v>
      </c>
      <c r="AW1205" s="12" t="s">
        <v>33</v>
      </c>
      <c r="AX1205" s="12" t="s">
        <v>80</v>
      </c>
      <c r="AY1205" s="239" t="s">
        <v>166</v>
      </c>
    </row>
    <row r="1206" s="1" customFormat="1" ht="22.5" customHeight="1">
      <c r="B1206" s="37"/>
      <c r="C1206" s="250" t="s">
        <v>1709</v>
      </c>
      <c r="D1206" s="250" t="s">
        <v>319</v>
      </c>
      <c r="E1206" s="251" t="s">
        <v>1710</v>
      </c>
      <c r="F1206" s="252" t="s">
        <v>1711</v>
      </c>
      <c r="G1206" s="253" t="s">
        <v>251</v>
      </c>
      <c r="H1206" s="254">
        <v>1</v>
      </c>
      <c r="I1206" s="255"/>
      <c r="J1206" s="256">
        <f>ROUND(I1206*H1206,2)</f>
        <v>0</v>
      </c>
      <c r="K1206" s="252" t="s">
        <v>19</v>
      </c>
      <c r="L1206" s="257"/>
      <c r="M1206" s="258" t="s">
        <v>19</v>
      </c>
      <c r="N1206" s="259" t="s">
        <v>43</v>
      </c>
      <c r="O1206" s="78"/>
      <c r="P1206" s="212">
        <f>O1206*H1206</f>
        <v>0</v>
      </c>
      <c r="Q1206" s="212">
        <v>0.042000000000000003</v>
      </c>
      <c r="R1206" s="212">
        <f>Q1206*H1206</f>
        <v>0.042000000000000003</v>
      </c>
      <c r="S1206" s="212">
        <v>0</v>
      </c>
      <c r="T1206" s="213">
        <f>S1206*H1206</f>
        <v>0</v>
      </c>
      <c r="AR1206" s="16" t="s">
        <v>213</v>
      </c>
      <c r="AT1206" s="16" t="s">
        <v>319</v>
      </c>
      <c r="AU1206" s="16" t="s">
        <v>82</v>
      </c>
      <c r="AY1206" s="16" t="s">
        <v>166</v>
      </c>
      <c r="BE1206" s="214">
        <f>IF(N1206="základní",J1206,0)</f>
        <v>0</v>
      </c>
      <c r="BF1206" s="214">
        <f>IF(N1206="snížená",J1206,0)</f>
        <v>0</v>
      </c>
      <c r="BG1206" s="214">
        <f>IF(N1206="zákl. přenesená",J1206,0)</f>
        <v>0</v>
      </c>
      <c r="BH1206" s="214">
        <f>IF(N1206="sníž. přenesená",J1206,0)</f>
        <v>0</v>
      </c>
      <c r="BI1206" s="214">
        <f>IF(N1206="nulová",J1206,0)</f>
        <v>0</v>
      </c>
      <c r="BJ1206" s="16" t="s">
        <v>80</v>
      </c>
      <c r="BK1206" s="214">
        <f>ROUND(I1206*H1206,2)</f>
        <v>0</v>
      </c>
      <c r="BL1206" s="16" t="s">
        <v>173</v>
      </c>
      <c r="BM1206" s="16" t="s">
        <v>1712</v>
      </c>
    </row>
    <row r="1207" s="1" customFormat="1" ht="16.5" customHeight="1">
      <c r="B1207" s="37"/>
      <c r="C1207" s="203" t="s">
        <v>1713</v>
      </c>
      <c r="D1207" s="203" t="s">
        <v>168</v>
      </c>
      <c r="E1207" s="204" t="s">
        <v>1714</v>
      </c>
      <c r="F1207" s="205" t="s">
        <v>1715</v>
      </c>
      <c r="G1207" s="206" t="s">
        <v>251</v>
      </c>
      <c r="H1207" s="207">
        <v>3</v>
      </c>
      <c r="I1207" s="208"/>
      <c r="J1207" s="209">
        <f>ROUND(I1207*H1207,2)</f>
        <v>0</v>
      </c>
      <c r="K1207" s="205" t="s">
        <v>19</v>
      </c>
      <c r="L1207" s="42"/>
      <c r="M1207" s="210" t="s">
        <v>19</v>
      </c>
      <c r="N1207" s="211" t="s">
        <v>43</v>
      </c>
      <c r="O1207" s="78"/>
      <c r="P1207" s="212">
        <f>O1207*H1207</f>
        <v>0</v>
      </c>
      <c r="Q1207" s="212">
        <v>0</v>
      </c>
      <c r="R1207" s="212">
        <f>Q1207*H1207</f>
        <v>0</v>
      </c>
      <c r="S1207" s="212">
        <v>0</v>
      </c>
      <c r="T1207" s="213">
        <f>S1207*H1207</f>
        <v>0</v>
      </c>
      <c r="AR1207" s="16" t="s">
        <v>267</v>
      </c>
      <c r="AT1207" s="16" t="s">
        <v>168</v>
      </c>
      <c r="AU1207" s="16" t="s">
        <v>82</v>
      </c>
      <c r="AY1207" s="16" t="s">
        <v>166</v>
      </c>
      <c r="BE1207" s="214">
        <f>IF(N1207="základní",J1207,0)</f>
        <v>0</v>
      </c>
      <c r="BF1207" s="214">
        <f>IF(N1207="snížená",J1207,0)</f>
        <v>0</v>
      </c>
      <c r="BG1207" s="214">
        <f>IF(N1207="zákl. přenesená",J1207,0)</f>
        <v>0</v>
      </c>
      <c r="BH1207" s="214">
        <f>IF(N1207="sníž. přenesená",J1207,0)</f>
        <v>0</v>
      </c>
      <c r="BI1207" s="214">
        <f>IF(N1207="nulová",J1207,0)</f>
        <v>0</v>
      </c>
      <c r="BJ1207" s="16" t="s">
        <v>80</v>
      </c>
      <c r="BK1207" s="214">
        <f>ROUND(I1207*H1207,2)</f>
        <v>0</v>
      </c>
      <c r="BL1207" s="16" t="s">
        <v>267</v>
      </c>
      <c r="BM1207" s="16" t="s">
        <v>1716</v>
      </c>
    </row>
    <row r="1208" s="1" customFormat="1">
      <c r="B1208" s="37"/>
      <c r="C1208" s="38"/>
      <c r="D1208" s="215" t="s">
        <v>175</v>
      </c>
      <c r="E1208" s="38"/>
      <c r="F1208" s="216" t="s">
        <v>1708</v>
      </c>
      <c r="G1208" s="38"/>
      <c r="H1208" s="38"/>
      <c r="I1208" s="129"/>
      <c r="J1208" s="38"/>
      <c r="K1208" s="38"/>
      <c r="L1208" s="42"/>
      <c r="M1208" s="217"/>
      <c r="N1208" s="78"/>
      <c r="O1208" s="78"/>
      <c r="P1208" s="78"/>
      <c r="Q1208" s="78"/>
      <c r="R1208" s="78"/>
      <c r="S1208" s="78"/>
      <c r="T1208" s="79"/>
      <c r="AT1208" s="16" t="s">
        <v>175</v>
      </c>
      <c r="AU1208" s="16" t="s">
        <v>82</v>
      </c>
    </row>
    <row r="1209" s="11" customFormat="1">
      <c r="B1209" s="218"/>
      <c r="C1209" s="219"/>
      <c r="D1209" s="215" t="s">
        <v>177</v>
      </c>
      <c r="E1209" s="220" t="s">
        <v>19</v>
      </c>
      <c r="F1209" s="221" t="s">
        <v>186</v>
      </c>
      <c r="G1209" s="219"/>
      <c r="H1209" s="222">
        <v>3</v>
      </c>
      <c r="I1209" s="223"/>
      <c r="J1209" s="219"/>
      <c r="K1209" s="219"/>
      <c r="L1209" s="224"/>
      <c r="M1209" s="225"/>
      <c r="N1209" s="226"/>
      <c r="O1209" s="226"/>
      <c r="P1209" s="226"/>
      <c r="Q1209" s="226"/>
      <c r="R1209" s="226"/>
      <c r="S1209" s="226"/>
      <c r="T1209" s="227"/>
      <c r="AT1209" s="228" t="s">
        <v>177</v>
      </c>
      <c r="AU1209" s="228" t="s">
        <v>82</v>
      </c>
      <c r="AV1209" s="11" t="s">
        <v>82</v>
      </c>
      <c r="AW1209" s="11" t="s">
        <v>33</v>
      </c>
      <c r="AX1209" s="11" t="s">
        <v>72</v>
      </c>
      <c r="AY1209" s="228" t="s">
        <v>166</v>
      </c>
    </row>
    <row r="1210" s="13" customFormat="1">
      <c r="B1210" s="240"/>
      <c r="C1210" s="241"/>
      <c r="D1210" s="215" t="s">
        <v>177</v>
      </c>
      <c r="E1210" s="242" t="s">
        <v>19</v>
      </c>
      <c r="F1210" s="243" t="s">
        <v>1717</v>
      </c>
      <c r="G1210" s="241"/>
      <c r="H1210" s="242" t="s">
        <v>19</v>
      </c>
      <c r="I1210" s="244"/>
      <c r="J1210" s="241"/>
      <c r="K1210" s="241"/>
      <c r="L1210" s="245"/>
      <c r="M1210" s="246"/>
      <c r="N1210" s="247"/>
      <c r="O1210" s="247"/>
      <c r="P1210" s="247"/>
      <c r="Q1210" s="247"/>
      <c r="R1210" s="247"/>
      <c r="S1210" s="247"/>
      <c r="T1210" s="248"/>
      <c r="AT1210" s="249" t="s">
        <v>177</v>
      </c>
      <c r="AU1210" s="249" t="s">
        <v>82</v>
      </c>
      <c r="AV1210" s="13" t="s">
        <v>80</v>
      </c>
      <c r="AW1210" s="13" t="s">
        <v>33</v>
      </c>
      <c r="AX1210" s="13" t="s">
        <v>72</v>
      </c>
      <c r="AY1210" s="249" t="s">
        <v>166</v>
      </c>
    </row>
    <row r="1211" s="12" customFormat="1">
      <c r="B1211" s="229"/>
      <c r="C1211" s="230"/>
      <c r="D1211" s="215" t="s">
        <v>177</v>
      </c>
      <c r="E1211" s="231" t="s">
        <v>19</v>
      </c>
      <c r="F1211" s="232" t="s">
        <v>179</v>
      </c>
      <c r="G1211" s="230"/>
      <c r="H1211" s="233">
        <v>3</v>
      </c>
      <c r="I1211" s="234"/>
      <c r="J1211" s="230"/>
      <c r="K1211" s="230"/>
      <c r="L1211" s="235"/>
      <c r="M1211" s="236"/>
      <c r="N1211" s="237"/>
      <c r="O1211" s="237"/>
      <c r="P1211" s="237"/>
      <c r="Q1211" s="237"/>
      <c r="R1211" s="237"/>
      <c r="S1211" s="237"/>
      <c r="T1211" s="238"/>
      <c r="AT1211" s="239" t="s">
        <v>177</v>
      </c>
      <c r="AU1211" s="239" t="s">
        <v>82</v>
      </c>
      <c r="AV1211" s="12" t="s">
        <v>173</v>
      </c>
      <c r="AW1211" s="12" t="s">
        <v>33</v>
      </c>
      <c r="AX1211" s="12" t="s">
        <v>80</v>
      </c>
      <c r="AY1211" s="239" t="s">
        <v>166</v>
      </c>
    </row>
    <row r="1212" s="1" customFormat="1" ht="16.5" customHeight="1">
      <c r="B1212" s="37"/>
      <c r="C1212" s="250" t="s">
        <v>1718</v>
      </c>
      <c r="D1212" s="250" t="s">
        <v>319</v>
      </c>
      <c r="E1212" s="251" t="s">
        <v>1719</v>
      </c>
      <c r="F1212" s="252" t="s">
        <v>1720</v>
      </c>
      <c r="G1212" s="253" t="s">
        <v>251</v>
      </c>
      <c r="H1212" s="254">
        <v>1</v>
      </c>
      <c r="I1212" s="255"/>
      <c r="J1212" s="256">
        <f>ROUND(I1212*H1212,2)</f>
        <v>0</v>
      </c>
      <c r="K1212" s="252" t="s">
        <v>172</v>
      </c>
      <c r="L1212" s="257"/>
      <c r="M1212" s="258" t="s">
        <v>19</v>
      </c>
      <c r="N1212" s="259" t="s">
        <v>43</v>
      </c>
      <c r="O1212" s="78"/>
      <c r="P1212" s="212">
        <f>O1212*H1212</f>
        <v>0</v>
      </c>
      <c r="Q1212" s="212">
        <v>0.00084999999999999995</v>
      </c>
      <c r="R1212" s="212">
        <f>Q1212*H1212</f>
        <v>0.00084999999999999995</v>
      </c>
      <c r="S1212" s="212">
        <v>0</v>
      </c>
      <c r="T1212" s="213">
        <f>S1212*H1212</f>
        <v>0</v>
      </c>
      <c r="AR1212" s="16" t="s">
        <v>376</v>
      </c>
      <c r="AT1212" s="16" t="s">
        <v>319</v>
      </c>
      <c r="AU1212" s="16" t="s">
        <v>82</v>
      </c>
      <c r="AY1212" s="16" t="s">
        <v>166</v>
      </c>
      <c r="BE1212" s="214">
        <f>IF(N1212="základní",J1212,0)</f>
        <v>0</v>
      </c>
      <c r="BF1212" s="214">
        <f>IF(N1212="snížená",J1212,0)</f>
        <v>0</v>
      </c>
      <c r="BG1212" s="214">
        <f>IF(N1212="zákl. přenesená",J1212,0)</f>
        <v>0</v>
      </c>
      <c r="BH1212" s="214">
        <f>IF(N1212="sníž. přenesená",J1212,0)</f>
        <v>0</v>
      </c>
      <c r="BI1212" s="214">
        <f>IF(N1212="nulová",J1212,0)</f>
        <v>0</v>
      </c>
      <c r="BJ1212" s="16" t="s">
        <v>80</v>
      </c>
      <c r="BK1212" s="214">
        <f>ROUND(I1212*H1212,2)</f>
        <v>0</v>
      </c>
      <c r="BL1212" s="16" t="s">
        <v>267</v>
      </c>
      <c r="BM1212" s="16" t="s">
        <v>1721</v>
      </c>
    </row>
    <row r="1213" s="1" customFormat="1" ht="16.5" customHeight="1">
      <c r="B1213" s="37"/>
      <c r="C1213" s="250" t="s">
        <v>1722</v>
      </c>
      <c r="D1213" s="250" t="s">
        <v>319</v>
      </c>
      <c r="E1213" s="251" t="s">
        <v>1723</v>
      </c>
      <c r="F1213" s="252" t="s">
        <v>1724</v>
      </c>
      <c r="G1213" s="253" t="s">
        <v>251</v>
      </c>
      <c r="H1213" s="254">
        <v>1</v>
      </c>
      <c r="I1213" s="255"/>
      <c r="J1213" s="256">
        <f>ROUND(I1213*H1213,2)</f>
        <v>0</v>
      </c>
      <c r="K1213" s="252" t="s">
        <v>172</v>
      </c>
      <c r="L1213" s="257"/>
      <c r="M1213" s="258" t="s">
        <v>19</v>
      </c>
      <c r="N1213" s="259" t="s">
        <v>43</v>
      </c>
      <c r="O1213" s="78"/>
      <c r="P1213" s="212">
        <f>O1213*H1213</f>
        <v>0</v>
      </c>
      <c r="Q1213" s="212">
        <v>0.00084999999999999995</v>
      </c>
      <c r="R1213" s="212">
        <f>Q1213*H1213</f>
        <v>0.00084999999999999995</v>
      </c>
      <c r="S1213" s="212">
        <v>0</v>
      </c>
      <c r="T1213" s="213">
        <f>S1213*H1213</f>
        <v>0</v>
      </c>
      <c r="AR1213" s="16" t="s">
        <v>376</v>
      </c>
      <c r="AT1213" s="16" t="s">
        <v>319</v>
      </c>
      <c r="AU1213" s="16" t="s">
        <v>82</v>
      </c>
      <c r="AY1213" s="16" t="s">
        <v>166</v>
      </c>
      <c r="BE1213" s="214">
        <f>IF(N1213="základní",J1213,0)</f>
        <v>0</v>
      </c>
      <c r="BF1213" s="214">
        <f>IF(N1213="snížená",J1213,0)</f>
        <v>0</v>
      </c>
      <c r="BG1213" s="214">
        <f>IF(N1213="zákl. přenesená",J1213,0)</f>
        <v>0</v>
      </c>
      <c r="BH1213" s="214">
        <f>IF(N1213="sníž. přenesená",J1213,0)</f>
        <v>0</v>
      </c>
      <c r="BI1213" s="214">
        <f>IF(N1213="nulová",J1213,0)</f>
        <v>0</v>
      </c>
      <c r="BJ1213" s="16" t="s">
        <v>80</v>
      </c>
      <c r="BK1213" s="214">
        <f>ROUND(I1213*H1213,2)</f>
        <v>0</v>
      </c>
      <c r="BL1213" s="16" t="s">
        <v>267</v>
      </c>
      <c r="BM1213" s="16" t="s">
        <v>1725</v>
      </c>
    </row>
    <row r="1214" s="1" customFormat="1" ht="16.5" customHeight="1">
      <c r="B1214" s="37"/>
      <c r="C1214" s="250" t="s">
        <v>1726</v>
      </c>
      <c r="D1214" s="250" t="s">
        <v>319</v>
      </c>
      <c r="E1214" s="251" t="s">
        <v>1727</v>
      </c>
      <c r="F1214" s="252" t="s">
        <v>1728</v>
      </c>
      <c r="G1214" s="253" t="s">
        <v>251</v>
      </c>
      <c r="H1214" s="254">
        <v>1</v>
      </c>
      <c r="I1214" s="255"/>
      <c r="J1214" s="256">
        <f>ROUND(I1214*H1214,2)</f>
        <v>0</v>
      </c>
      <c r="K1214" s="252" t="s">
        <v>172</v>
      </c>
      <c r="L1214" s="257"/>
      <c r="M1214" s="258" t="s">
        <v>19</v>
      </c>
      <c r="N1214" s="259" t="s">
        <v>43</v>
      </c>
      <c r="O1214" s="78"/>
      <c r="P1214" s="212">
        <f>O1214*H1214</f>
        <v>0</v>
      </c>
      <c r="Q1214" s="212">
        <v>0.00075000000000000002</v>
      </c>
      <c r="R1214" s="212">
        <f>Q1214*H1214</f>
        <v>0.00075000000000000002</v>
      </c>
      <c r="S1214" s="212">
        <v>0</v>
      </c>
      <c r="T1214" s="213">
        <f>S1214*H1214</f>
        <v>0</v>
      </c>
      <c r="AR1214" s="16" t="s">
        <v>376</v>
      </c>
      <c r="AT1214" s="16" t="s">
        <v>319</v>
      </c>
      <c r="AU1214" s="16" t="s">
        <v>82</v>
      </c>
      <c r="AY1214" s="16" t="s">
        <v>166</v>
      </c>
      <c r="BE1214" s="214">
        <f>IF(N1214="základní",J1214,0)</f>
        <v>0</v>
      </c>
      <c r="BF1214" s="214">
        <f>IF(N1214="snížená",J1214,0)</f>
        <v>0</v>
      </c>
      <c r="BG1214" s="214">
        <f>IF(N1214="zákl. přenesená",J1214,0)</f>
        <v>0</v>
      </c>
      <c r="BH1214" s="214">
        <f>IF(N1214="sníž. přenesená",J1214,0)</f>
        <v>0</v>
      </c>
      <c r="BI1214" s="214">
        <f>IF(N1214="nulová",J1214,0)</f>
        <v>0</v>
      </c>
      <c r="BJ1214" s="16" t="s">
        <v>80</v>
      </c>
      <c r="BK1214" s="214">
        <f>ROUND(I1214*H1214,2)</f>
        <v>0</v>
      </c>
      <c r="BL1214" s="16" t="s">
        <v>267</v>
      </c>
      <c r="BM1214" s="16" t="s">
        <v>1729</v>
      </c>
    </row>
    <row r="1215" s="1" customFormat="1" ht="22.5" customHeight="1">
      <c r="B1215" s="37"/>
      <c r="C1215" s="203" t="s">
        <v>1730</v>
      </c>
      <c r="D1215" s="203" t="s">
        <v>168</v>
      </c>
      <c r="E1215" s="204" t="s">
        <v>1731</v>
      </c>
      <c r="F1215" s="205" t="s">
        <v>1732</v>
      </c>
      <c r="G1215" s="206" t="s">
        <v>221</v>
      </c>
      <c r="H1215" s="207">
        <v>0.002</v>
      </c>
      <c r="I1215" s="208"/>
      <c r="J1215" s="209">
        <f>ROUND(I1215*H1215,2)</f>
        <v>0</v>
      </c>
      <c r="K1215" s="205" t="s">
        <v>172</v>
      </c>
      <c r="L1215" s="42"/>
      <c r="M1215" s="210" t="s">
        <v>19</v>
      </c>
      <c r="N1215" s="211" t="s">
        <v>43</v>
      </c>
      <c r="O1215" s="78"/>
      <c r="P1215" s="212">
        <f>O1215*H1215</f>
        <v>0</v>
      </c>
      <c r="Q1215" s="212">
        <v>0</v>
      </c>
      <c r="R1215" s="212">
        <f>Q1215*H1215</f>
        <v>0</v>
      </c>
      <c r="S1215" s="212">
        <v>0</v>
      </c>
      <c r="T1215" s="213">
        <f>S1215*H1215</f>
        <v>0</v>
      </c>
      <c r="AR1215" s="16" t="s">
        <v>267</v>
      </c>
      <c r="AT1215" s="16" t="s">
        <v>168</v>
      </c>
      <c r="AU1215" s="16" t="s">
        <v>82</v>
      </c>
      <c r="AY1215" s="16" t="s">
        <v>166</v>
      </c>
      <c r="BE1215" s="214">
        <f>IF(N1215="základní",J1215,0)</f>
        <v>0</v>
      </c>
      <c r="BF1215" s="214">
        <f>IF(N1215="snížená",J1215,0)</f>
        <v>0</v>
      </c>
      <c r="BG1215" s="214">
        <f>IF(N1215="zákl. přenesená",J1215,0)</f>
        <v>0</v>
      </c>
      <c r="BH1215" s="214">
        <f>IF(N1215="sníž. přenesená",J1215,0)</f>
        <v>0</v>
      </c>
      <c r="BI1215" s="214">
        <f>IF(N1215="nulová",J1215,0)</f>
        <v>0</v>
      </c>
      <c r="BJ1215" s="16" t="s">
        <v>80</v>
      </c>
      <c r="BK1215" s="214">
        <f>ROUND(I1215*H1215,2)</f>
        <v>0</v>
      </c>
      <c r="BL1215" s="16" t="s">
        <v>267</v>
      </c>
      <c r="BM1215" s="16" t="s">
        <v>1733</v>
      </c>
    </row>
    <row r="1216" s="1" customFormat="1">
      <c r="B1216" s="37"/>
      <c r="C1216" s="38"/>
      <c r="D1216" s="215" t="s">
        <v>175</v>
      </c>
      <c r="E1216" s="38"/>
      <c r="F1216" s="216" t="s">
        <v>1734</v>
      </c>
      <c r="G1216" s="38"/>
      <c r="H1216" s="38"/>
      <c r="I1216" s="129"/>
      <c r="J1216" s="38"/>
      <c r="K1216" s="38"/>
      <c r="L1216" s="42"/>
      <c r="M1216" s="217"/>
      <c r="N1216" s="78"/>
      <c r="O1216" s="78"/>
      <c r="P1216" s="78"/>
      <c r="Q1216" s="78"/>
      <c r="R1216" s="78"/>
      <c r="S1216" s="78"/>
      <c r="T1216" s="79"/>
      <c r="AT1216" s="16" t="s">
        <v>175</v>
      </c>
      <c r="AU1216" s="16" t="s">
        <v>82</v>
      </c>
    </row>
    <row r="1217" s="1" customFormat="1" ht="22.5" customHeight="1">
      <c r="B1217" s="37"/>
      <c r="C1217" s="203" t="s">
        <v>1735</v>
      </c>
      <c r="D1217" s="203" t="s">
        <v>168</v>
      </c>
      <c r="E1217" s="204" t="s">
        <v>1736</v>
      </c>
      <c r="F1217" s="205" t="s">
        <v>1737</v>
      </c>
      <c r="G1217" s="206" t="s">
        <v>221</v>
      </c>
      <c r="H1217" s="207">
        <v>0.002</v>
      </c>
      <c r="I1217" s="208"/>
      <c r="J1217" s="209">
        <f>ROUND(I1217*H1217,2)</f>
        <v>0</v>
      </c>
      <c r="K1217" s="205" t="s">
        <v>172</v>
      </c>
      <c r="L1217" s="42"/>
      <c r="M1217" s="210" t="s">
        <v>19</v>
      </c>
      <c r="N1217" s="211" t="s">
        <v>43</v>
      </c>
      <c r="O1217" s="78"/>
      <c r="P1217" s="212">
        <f>O1217*H1217</f>
        <v>0</v>
      </c>
      <c r="Q1217" s="212">
        <v>0</v>
      </c>
      <c r="R1217" s="212">
        <f>Q1217*H1217</f>
        <v>0</v>
      </c>
      <c r="S1217" s="212">
        <v>0</v>
      </c>
      <c r="T1217" s="213">
        <f>S1217*H1217</f>
        <v>0</v>
      </c>
      <c r="AR1217" s="16" t="s">
        <v>267</v>
      </c>
      <c r="AT1217" s="16" t="s">
        <v>168</v>
      </c>
      <c r="AU1217" s="16" t="s">
        <v>82</v>
      </c>
      <c r="AY1217" s="16" t="s">
        <v>166</v>
      </c>
      <c r="BE1217" s="214">
        <f>IF(N1217="základní",J1217,0)</f>
        <v>0</v>
      </c>
      <c r="BF1217" s="214">
        <f>IF(N1217="snížená",J1217,0)</f>
        <v>0</v>
      </c>
      <c r="BG1217" s="214">
        <f>IF(N1217="zákl. přenesená",J1217,0)</f>
        <v>0</v>
      </c>
      <c r="BH1217" s="214">
        <f>IF(N1217="sníž. přenesená",J1217,0)</f>
        <v>0</v>
      </c>
      <c r="BI1217" s="214">
        <f>IF(N1217="nulová",J1217,0)</f>
        <v>0</v>
      </c>
      <c r="BJ1217" s="16" t="s">
        <v>80</v>
      </c>
      <c r="BK1217" s="214">
        <f>ROUND(I1217*H1217,2)</f>
        <v>0</v>
      </c>
      <c r="BL1217" s="16" t="s">
        <v>267</v>
      </c>
      <c r="BM1217" s="16" t="s">
        <v>1738</v>
      </c>
    </row>
    <row r="1218" s="1" customFormat="1">
      <c r="B1218" s="37"/>
      <c r="C1218" s="38"/>
      <c r="D1218" s="215" t="s">
        <v>175</v>
      </c>
      <c r="E1218" s="38"/>
      <c r="F1218" s="216" t="s">
        <v>1734</v>
      </c>
      <c r="G1218" s="38"/>
      <c r="H1218" s="38"/>
      <c r="I1218" s="129"/>
      <c r="J1218" s="38"/>
      <c r="K1218" s="38"/>
      <c r="L1218" s="42"/>
      <c r="M1218" s="217"/>
      <c r="N1218" s="78"/>
      <c r="O1218" s="78"/>
      <c r="P1218" s="78"/>
      <c r="Q1218" s="78"/>
      <c r="R1218" s="78"/>
      <c r="S1218" s="78"/>
      <c r="T1218" s="79"/>
      <c r="AT1218" s="16" t="s">
        <v>175</v>
      </c>
      <c r="AU1218" s="16" t="s">
        <v>82</v>
      </c>
    </row>
    <row r="1219" s="10" customFormat="1" ht="22.8" customHeight="1">
      <c r="B1219" s="187"/>
      <c r="C1219" s="188"/>
      <c r="D1219" s="189" t="s">
        <v>71</v>
      </c>
      <c r="E1219" s="201" t="s">
        <v>1739</v>
      </c>
      <c r="F1219" s="201" t="s">
        <v>1740</v>
      </c>
      <c r="G1219" s="188"/>
      <c r="H1219" s="188"/>
      <c r="I1219" s="191"/>
      <c r="J1219" s="202">
        <f>BK1219</f>
        <v>0</v>
      </c>
      <c r="K1219" s="188"/>
      <c r="L1219" s="193"/>
      <c r="M1219" s="194"/>
      <c r="N1219" s="195"/>
      <c r="O1219" s="195"/>
      <c r="P1219" s="196">
        <f>SUM(P1220:P1284)</f>
        <v>0</v>
      </c>
      <c r="Q1219" s="195"/>
      <c r="R1219" s="196">
        <f>SUM(R1220:R1284)</f>
        <v>4.5981442599999998</v>
      </c>
      <c r="S1219" s="195"/>
      <c r="T1219" s="197">
        <f>SUM(T1220:T1284)</f>
        <v>0</v>
      </c>
      <c r="AR1219" s="198" t="s">
        <v>82</v>
      </c>
      <c r="AT1219" s="199" t="s">
        <v>71</v>
      </c>
      <c r="AU1219" s="199" t="s">
        <v>80</v>
      </c>
      <c r="AY1219" s="198" t="s">
        <v>166</v>
      </c>
      <c r="BK1219" s="200">
        <f>SUM(BK1220:BK1284)</f>
        <v>0</v>
      </c>
    </row>
    <row r="1220" s="1" customFormat="1" ht="16.5" customHeight="1">
      <c r="B1220" s="37"/>
      <c r="C1220" s="203" t="s">
        <v>1741</v>
      </c>
      <c r="D1220" s="203" t="s">
        <v>168</v>
      </c>
      <c r="E1220" s="204" t="s">
        <v>1742</v>
      </c>
      <c r="F1220" s="205" t="s">
        <v>1743</v>
      </c>
      <c r="G1220" s="206" t="s">
        <v>287</v>
      </c>
      <c r="H1220" s="207">
        <v>88.280000000000001</v>
      </c>
      <c r="I1220" s="208"/>
      <c r="J1220" s="209">
        <f>ROUND(I1220*H1220,2)</f>
        <v>0</v>
      </c>
      <c r="K1220" s="205" t="s">
        <v>172</v>
      </c>
      <c r="L1220" s="42"/>
      <c r="M1220" s="210" t="s">
        <v>19</v>
      </c>
      <c r="N1220" s="211" t="s">
        <v>43</v>
      </c>
      <c r="O1220" s="78"/>
      <c r="P1220" s="212">
        <f>O1220*H1220</f>
        <v>0</v>
      </c>
      <c r="Q1220" s="212">
        <v>0</v>
      </c>
      <c r="R1220" s="212">
        <f>Q1220*H1220</f>
        <v>0</v>
      </c>
      <c r="S1220" s="212">
        <v>0</v>
      </c>
      <c r="T1220" s="213">
        <f>S1220*H1220</f>
        <v>0</v>
      </c>
      <c r="AR1220" s="16" t="s">
        <v>267</v>
      </c>
      <c r="AT1220" s="16" t="s">
        <v>168</v>
      </c>
      <c r="AU1220" s="16" t="s">
        <v>82</v>
      </c>
      <c r="AY1220" s="16" t="s">
        <v>166</v>
      </c>
      <c r="BE1220" s="214">
        <f>IF(N1220="základní",J1220,0)</f>
        <v>0</v>
      </c>
      <c r="BF1220" s="214">
        <f>IF(N1220="snížená",J1220,0)</f>
        <v>0</v>
      </c>
      <c r="BG1220" s="214">
        <f>IF(N1220="zákl. přenesená",J1220,0)</f>
        <v>0</v>
      </c>
      <c r="BH1220" s="214">
        <f>IF(N1220="sníž. přenesená",J1220,0)</f>
        <v>0</v>
      </c>
      <c r="BI1220" s="214">
        <f>IF(N1220="nulová",J1220,0)</f>
        <v>0</v>
      </c>
      <c r="BJ1220" s="16" t="s">
        <v>80</v>
      </c>
      <c r="BK1220" s="214">
        <f>ROUND(I1220*H1220,2)</f>
        <v>0</v>
      </c>
      <c r="BL1220" s="16" t="s">
        <v>267</v>
      </c>
      <c r="BM1220" s="16" t="s">
        <v>1744</v>
      </c>
    </row>
    <row r="1221" s="1" customFormat="1">
      <c r="B1221" s="37"/>
      <c r="C1221" s="38"/>
      <c r="D1221" s="215" t="s">
        <v>175</v>
      </c>
      <c r="E1221" s="38"/>
      <c r="F1221" s="216" t="s">
        <v>1745</v>
      </c>
      <c r="G1221" s="38"/>
      <c r="H1221" s="38"/>
      <c r="I1221" s="129"/>
      <c r="J1221" s="38"/>
      <c r="K1221" s="38"/>
      <c r="L1221" s="42"/>
      <c r="M1221" s="217"/>
      <c r="N1221" s="78"/>
      <c r="O1221" s="78"/>
      <c r="P1221" s="78"/>
      <c r="Q1221" s="78"/>
      <c r="R1221" s="78"/>
      <c r="S1221" s="78"/>
      <c r="T1221" s="79"/>
      <c r="AT1221" s="16" t="s">
        <v>175</v>
      </c>
      <c r="AU1221" s="16" t="s">
        <v>82</v>
      </c>
    </row>
    <row r="1222" s="11" customFormat="1">
      <c r="B1222" s="218"/>
      <c r="C1222" s="219"/>
      <c r="D1222" s="215" t="s">
        <v>177</v>
      </c>
      <c r="E1222" s="220" t="s">
        <v>19</v>
      </c>
      <c r="F1222" s="221" t="s">
        <v>1746</v>
      </c>
      <c r="G1222" s="219"/>
      <c r="H1222" s="222">
        <v>88.280000000000001</v>
      </c>
      <c r="I1222" s="223"/>
      <c r="J1222" s="219"/>
      <c r="K1222" s="219"/>
      <c r="L1222" s="224"/>
      <c r="M1222" s="225"/>
      <c r="N1222" s="226"/>
      <c r="O1222" s="226"/>
      <c r="P1222" s="226"/>
      <c r="Q1222" s="226"/>
      <c r="R1222" s="226"/>
      <c r="S1222" s="226"/>
      <c r="T1222" s="227"/>
      <c r="AT1222" s="228" t="s">
        <v>177</v>
      </c>
      <c r="AU1222" s="228" t="s">
        <v>82</v>
      </c>
      <c r="AV1222" s="11" t="s">
        <v>82</v>
      </c>
      <c r="AW1222" s="11" t="s">
        <v>33</v>
      </c>
      <c r="AX1222" s="11" t="s">
        <v>72</v>
      </c>
      <c r="AY1222" s="228" t="s">
        <v>166</v>
      </c>
    </row>
    <row r="1223" s="12" customFormat="1">
      <c r="B1223" s="229"/>
      <c r="C1223" s="230"/>
      <c r="D1223" s="215" t="s">
        <v>177</v>
      </c>
      <c r="E1223" s="231" t="s">
        <v>19</v>
      </c>
      <c r="F1223" s="232" t="s">
        <v>179</v>
      </c>
      <c r="G1223" s="230"/>
      <c r="H1223" s="233">
        <v>88.280000000000001</v>
      </c>
      <c r="I1223" s="234"/>
      <c r="J1223" s="230"/>
      <c r="K1223" s="230"/>
      <c r="L1223" s="235"/>
      <c r="M1223" s="236"/>
      <c r="N1223" s="237"/>
      <c r="O1223" s="237"/>
      <c r="P1223" s="237"/>
      <c r="Q1223" s="237"/>
      <c r="R1223" s="237"/>
      <c r="S1223" s="237"/>
      <c r="T1223" s="238"/>
      <c r="AT1223" s="239" t="s">
        <v>177</v>
      </c>
      <c r="AU1223" s="239" t="s">
        <v>82</v>
      </c>
      <c r="AV1223" s="12" t="s">
        <v>173</v>
      </c>
      <c r="AW1223" s="12" t="s">
        <v>33</v>
      </c>
      <c r="AX1223" s="12" t="s">
        <v>80</v>
      </c>
      <c r="AY1223" s="239" t="s">
        <v>166</v>
      </c>
    </row>
    <row r="1224" s="1" customFormat="1" ht="16.5" customHeight="1">
      <c r="B1224" s="37"/>
      <c r="C1224" s="203" t="s">
        <v>1747</v>
      </c>
      <c r="D1224" s="203" t="s">
        <v>168</v>
      </c>
      <c r="E1224" s="204" t="s">
        <v>1748</v>
      </c>
      <c r="F1224" s="205" t="s">
        <v>1749</v>
      </c>
      <c r="G1224" s="206" t="s">
        <v>287</v>
      </c>
      <c r="H1224" s="207">
        <v>88.280000000000001</v>
      </c>
      <c r="I1224" s="208"/>
      <c r="J1224" s="209">
        <f>ROUND(I1224*H1224,2)</f>
        <v>0</v>
      </c>
      <c r="K1224" s="205" t="s">
        <v>172</v>
      </c>
      <c r="L1224" s="42"/>
      <c r="M1224" s="210" t="s">
        <v>19</v>
      </c>
      <c r="N1224" s="211" t="s">
        <v>43</v>
      </c>
      <c r="O1224" s="78"/>
      <c r="P1224" s="212">
        <f>O1224*H1224</f>
        <v>0</v>
      </c>
      <c r="Q1224" s="212">
        <v>0.00029999999999999997</v>
      </c>
      <c r="R1224" s="212">
        <f>Q1224*H1224</f>
        <v>0.026483999999999997</v>
      </c>
      <c r="S1224" s="212">
        <v>0</v>
      </c>
      <c r="T1224" s="213">
        <f>S1224*H1224</f>
        <v>0</v>
      </c>
      <c r="AR1224" s="16" t="s">
        <v>267</v>
      </c>
      <c r="AT1224" s="16" t="s">
        <v>168</v>
      </c>
      <c r="AU1224" s="16" t="s">
        <v>82</v>
      </c>
      <c r="AY1224" s="16" t="s">
        <v>166</v>
      </c>
      <c r="BE1224" s="214">
        <f>IF(N1224="základní",J1224,0)</f>
        <v>0</v>
      </c>
      <c r="BF1224" s="214">
        <f>IF(N1224="snížená",J1224,0)</f>
        <v>0</v>
      </c>
      <c r="BG1224" s="214">
        <f>IF(N1224="zákl. přenesená",J1224,0)</f>
        <v>0</v>
      </c>
      <c r="BH1224" s="214">
        <f>IF(N1224="sníž. přenesená",J1224,0)</f>
        <v>0</v>
      </c>
      <c r="BI1224" s="214">
        <f>IF(N1224="nulová",J1224,0)</f>
        <v>0</v>
      </c>
      <c r="BJ1224" s="16" t="s">
        <v>80</v>
      </c>
      <c r="BK1224" s="214">
        <f>ROUND(I1224*H1224,2)</f>
        <v>0</v>
      </c>
      <c r="BL1224" s="16" t="s">
        <v>267</v>
      </c>
      <c r="BM1224" s="16" t="s">
        <v>1750</v>
      </c>
    </row>
    <row r="1225" s="1" customFormat="1">
      <c r="B1225" s="37"/>
      <c r="C1225" s="38"/>
      <c r="D1225" s="215" t="s">
        <v>175</v>
      </c>
      <c r="E1225" s="38"/>
      <c r="F1225" s="216" t="s">
        <v>1745</v>
      </c>
      <c r="G1225" s="38"/>
      <c r="H1225" s="38"/>
      <c r="I1225" s="129"/>
      <c r="J1225" s="38"/>
      <c r="K1225" s="38"/>
      <c r="L1225" s="42"/>
      <c r="M1225" s="217"/>
      <c r="N1225" s="78"/>
      <c r="O1225" s="78"/>
      <c r="P1225" s="78"/>
      <c r="Q1225" s="78"/>
      <c r="R1225" s="78"/>
      <c r="S1225" s="78"/>
      <c r="T1225" s="79"/>
      <c r="AT1225" s="16" t="s">
        <v>175</v>
      </c>
      <c r="AU1225" s="16" t="s">
        <v>82</v>
      </c>
    </row>
    <row r="1226" s="1" customFormat="1" ht="16.5" customHeight="1">
      <c r="B1226" s="37"/>
      <c r="C1226" s="203" t="s">
        <v>1751</v>
      </c>
      <c r="D1226" s="203" t="s">
        <v>168</v>
      </c>
      <c r="E1226" s="204" t="s">
        <v>1752</v>
      </c>
      <c r="F1226" s="205" t="s">
        <v>1753</v>
      </c>
      <c r="G1226" s="206" t="s">
        <v>287</v>
      </c>
      <c r="H1226" s="207">
        <v>88.280000000000001</v>
      </c>
      <c r="I1226" s="208"/>
      <c r="J1226" s="209">
        <f>ROUND(I1226*H1226,2)</f>
        <v>0</v>
      </c>
      <c r="K1226" s="205" t="s">
        <v>172</v>
      </c>
      <c r="L1226" s="42"/>
      <c r="M1226" s="210" t="s">
        <v>19</v>
      </c>
      <c r="N1226" s="211" t="s">
        <v>43</v>
      </c>
      <c r="O1226" s="78"/>
      <c r="P1226" s="212">
        <f>O1226*H1226</f>
        <v>0</v>
      </c>
      <c r="Q1226" s="212">
        <v>0.0074999999999999997</v>
      </c>
      <c r="R1226" s="212">
        <f>Q1226*H1226</f>
        <v>0.66210000000000002</v>
      </c>
      <c r="S1226" s="212">
        <v>0</v>
      </c>
      <c r="T1226" s="213">
        <f>S1226*H1226</f>
        <v>0</v>
      </c>
      <c r="AR1226" s="16" t="s">
        <v>267</v>
      </c>
      <c r="AT1226" s="16" t="s">
        <v>168</v>
      </c>
      <c r="AU1226" s="16" t="s">
        <v>82</v>
      </c>
      <c r="AY1226" s="16" t="s">
        <v>166</v>
      </c>
      <c r="BE1226" s="214">
        <f>IF(N1226="základní",J1226,0)</f>
        <v>0</v>
      </c>
      <c r="BF1226" s="214">
        <f>IF(N1226="snížená",J1226,0)</f>
        <v>0</v>
      </c>
      <c r="BG1226" s="214">
        <f>IF(N1226="zákl. přenesená",J1226,0)</f>
        <v>0</v>
      </c>
      <c r="BH1226" s="214">
        <f>IF(N1226="sníž. přenesená",J1226,0)</f>
        <v>0</v>
      </c>
      <c r="BI1226" s="214">
        <f>IF(N1226="nulová",J1226,0)</f>
        <v>0</v>
      </c>
      <c r="BJ1226" s="16" t="s">
        <v>80</v>
      </c>
      <c r="BK1226" s="214">
        <f>ROUND(I1226*H1226,2)</f>
        <v>0</v>
      </c>
      <c r="BL1226" s="16" t="s">
        <v>267</v>
      </c>
      <c r="BM1226" s="16" t="s">
        <v>1754</v>
      </c>
    </row>
    <row r="1227" s="1" customFormat="1">
      <c r="B1227" s="37"/>
      <c r="C1227" s="38"/>
      <c r="D1227" s="215" t="s">
        <v>175</v>
      </c>
      <c r="E1227" s="38"/>
      <c r="F1227" s="216" t="s">
        <v>1745</v>
      </c>
      <c r="G1227" s="38"/>
      <c r="H1227" s="38"/>
      <c r="I1227" s="129"/>
      <c r="J1227" s="38"/>
      <c r="K1227" s="38"/>
      <c r="L1227" s="42"/>
      <c r="M1227" s="217"/>
      <c r="N1227" s="78"/>
      <c r="O1227" s="78"/>
      <c r="P1227" s="78"/>
      <c r="Q1227" s="78"/>
      <c r="R1227" s="78"/>
      <c r="S1227" s="78"/>
      <c r="T1227" s="79"/>
      <c r="AT1227" s="16" t="s">
        <v>175</v>
      </c>
      <c r="AU1227" s="16" t="s">
        <v>82</v>
      </c>
    </row>
    <row r="1228" s="1" customFormat="1" ht="16.5" customHeight="1">
      <c r="B1228" s="37"/>
      <c r="C1228" s="203" t="s">
        <v>1755</v>
      </c>
      <c r="D1228" s="203" t="s">
        <v>168</v>
      </c>
      <c r="E1228" s="204" t="s">
        <v>1756</v>
      </c>
      <c r="F1228" s="205" t="s">
        <v>1757</v>
      </c>
      <c r="G1228" s="206" t="s">
        <v>350</v>
      </c>
      <c r="H1228" s="207">
        <v>43.009999999999998</v>
      </c>
      <c r="I1228" s="208"/>
      <c r="J1228" s="209">
        <f>ROUND(I1228*H1228,2)</f>
        <v>0</v>
      </c>
      <c r="K1228" s="205" t="s">
        <v>172</v>
      </c>
      <c r="L1228" s="42"/>
      <c r="M1228" s="210" t="s">
        <v>19</v>
      </c>
      <c r="N1228" s="211" t="s">
        <v>43</v>
      </c>
      <c r="O1228" s="78"/>
      <c r="P1228" s="212">
        <f>O1228*H1228</f>
        <v>0</v>
      </c>
      <c r="Q1228" s="212">
        <v>0.00029999999999999997</v>
      </c>
      <c r="R1228" s="212">
        <f>Q1228*H1228</f>
        <v>0.012902999999999998</v>
      </c>
      <c r="S1228" s="212">
        <v>0</v>
      </c>
      <c r="T1228" s="213">
        <f>S1228*H1228</f>
        <v>0</v>
      </c>
      <c r="AR1228" s="16" t="s">
        <v>267</v>
      </c>
      <c r="AT1228" s="16" t="s">
        <v>168</v>
      </c>
      <c r="AU1228" s="16" t="s">
        <v>82</v>
      </c>
      <c r="AY1228" s="16" t="s">
        <v>166</v>
      </c>
      <c r="BE1228" s="214">
        <f>IF(N1228="základní",J1228,0)</f>
        <v>0</v>
      </c>
      <c r="BF1228" s="214">
        <f>IF(N1228="snížená",J1228,0)</f>
        <v>0</v>
      </c>
      <c r="BG1228" s="214">
        <f>IF(N1228="zákl. přenesená",J1228,0)</f>
        <v>0</v>
      </c>
      <c r="BH1228" s="214">
        <f>IF(N1228="sníž. přenesená",J1228,0)</f>
        <v>0</v>
      </c>
      <c r="BI1228" s="214">
        <f>IF(N1228="nulová",J1228,0)</f>
        <v>0</v>
      </c>
      <c r="BJ1228" s="16" t="s">
        <v>80</v>
      </c>
      <c r="BK1228" s="214">
        <f>ROUND(I1228*H1228,2)</f>
        <v>0</v>
      </c>
      <c r="BL1228" s="16" t="s">
        <v>267</v>
      </c>
      <c r="BM1228" s="16" t="s">
        <v>1758</v>
      </c>
    </row>
    <row r="1229" s="11" customFormat="1">
      <c r="B1229" s="218"/>
      <c r="C1229" s="219"/>
      <c r="D1229" s="215" t="s">
        <v>177</v>
      </c>
      <c r="E1229" s="220" t="s">
        <v>19</v>
      </c>
      <c r="F1229" s="221" t="s">
        <v>1759</v>
      </c>
      <c r="G1229" s="219"/>
      <c r="H1229" s="222">
        <v>14.57</v>
      </c>
      <c r="I1229" s="223"/>
      <c r="J1229" s="219"/>
      <c r="K1229" s="219"/>
      <c r="L1229" s="224"/>
      <c r="M1229" s="225"/>
      <c r="N1229" s="226"/>
      <c r="O1229" s="226"/>
      <c r="P1229" s="226"/>
      <c r="Q1229" s="226"/>
      <c r="R1229" s="226"/>
      <c r="S1229" s="226"/>
      <c r="T1229" s="227"/>
      <c r="AT1229" s="228" t="s">
        <v>177</v>
      </c>
      <c r="AU1229" s="228" t="s">
        <v>82</v>
      </c>
      <c r="AV1229" s="11" t="s">
        <v>82</v>
      </c>
      <c r="AW1229" s="11" t="s">
        <v>33</v>
      </c>
      <c r="AX1229" s="11" t="s">
        <v>72</v>
      </c>
      <c r="AY1229" s="228" t="s">
        <v>166</v>
      </c>
    </row>
    <row r="1230" s="13" customFormat="1">
      <c r="B1230" s="240"/>
      <c r="C1230" s="241"/>
      <c r="D1230" s="215" t="s">
        <v>177</v>
      </c>
      <c r="E1230" s="242" t="s">
        <v>19</v>
      </c>
      <c r="F1230" s="243" t="s">
        <v>1760</v>
      </c>
      <c r="G1230" s="241"/>
      <c r="H1230" s="242" t="s">
        <v>19</v>
      </c>
      <c r="I1230" s="244"/>
      <c r="J1230" s="241"/>
      <c r="K1230" s="241"/>
      <c r="L1230" s="245"/>
      <c r="M1230" s="246"/>
      <c r="N1230" s="247"/>
      <c r="O1230" s="247"/>
      <c r="P1230" s="247"/>
      <c r="Q1230" s="247"/>
      <c r="R1230" s="247"/>
      <c r="S1230" s="247"/>
      <c r="T1230" s="248"/>
      <c r="AT1230" s="249" t="s">
        <v>177</v>
      </c>
      <c r="AU1230" s="249" t="s">
        <v>82</v>
      </c>
      <c r="AV1230" s="13" t="s">
        <v>80</v>
      </c>
      <c r="AW1230" s="13" t="s">
        <v>33</v>
      </c>
      <c r="AX1230" s="13" t="s">
        <v>72</v>
      </c>
      <c r="AY1230" s="249" t="s">
        <v>166</v>
      </c>
    </row>
    <row r="1231" s="11" customFormat="1">
      <c r="B1231" s="218"/>
      <c r="C1231" s="219"/>
      <c r="D1231" s="215" t="s">
        <v>177</v>
      </c>
      <c r="E1231" s="220" t="s">
        <v>19</v>
      </c>
      <c r="F1231" s="221" t="s">
        <v>1761</v>
      </c>
      <c r="G1231" s="219"/>
      <c r="H1231" s="222">
        <v>12.5</v>
      </c>
      <c r="I1231" s="223"/>
      <c r="J1231" s="219"/>
      <c r="K1231" s="219"/>
      <c r="L1231" s="224"/>
      <c r="M1231" s="225"/>
      <c r="N1231" s="226"/>
      <c r="O1231" s="226"/>
      <c r="P1231" s="226"/>
      <c r="Q1231" s="226"/>
      <c r="R1231" s="226"/>
      <c r="S1231" s="226"/>
      <c r="T1231" s="227"/>
      <c r="AT1231" s="228" t="s">
        <v>177</v>
      </c>
      <c r="AU1231" s="228" t="s">
        <v>82</v>
      </c>
      <c r="AV1231" s="11" t="s">
        <v>82</v>
      </c>
      <c r="AW1231" s="11" t="s">
        <v>33</v>
      </c>
      <c r="AX1231" s="11" t="s">
        <v>72</v>
      </c>
      <c r="AY1231" s="228" t="s">
        <v>166</v>
      </c>
    </row>
    <row r="1232" s="13" customFormat="1">
      <c r="B1232" s="240"/>
      <c r="C1232" s="241"/>
      <c r="D1232" s="215" t="s">
        <v>177</v>
      </c>
      <c r="E1232" s="242" t="s">
        <v>19</v>
      </c>
      <c r="F1232" s="243" t="s">
        <v>1762</v>
      </c>
      <c r="G1232" s="241"/>
      <c r="H1232" s="242" t="s">
        <v>19</v>
      </c>
      <c r="I1232" s="244"/>
      <c r="J1232" s="241"/>
      <c r="K1232" s="241"/>
      <c r="L1232" s="245"/>
      <c r="M1232" s="246"/>
      <c r="N1232" s="247"/>
      <c r="O1232" s="247"/>
      <c r="P1232" s="247"/>
      <c r="Q1232" s="247"/>
      <c r="R1232" s="247"/>
      <c r="S1232" s="247"/>
      <c r="T1232" s="248"/>
      <c r="AT1232" s="249" t="s">
        <v>177</v>
      </c>
      <c r="AU1232" s="249" t="s">
        <v>82</v>
      </c>
      <c r="AV1232" s="13" t="s">
        <v>80</v>
      </c>
      <c r="AW1232" s="13" t="s">
        <v>33</v>
      </c>
      <c r="AX1232" s="13" t="s">
        <v>72</v>
      </c>
      <c r="AY1232" s="249" t="s">
        <v>166</v>
      </c>
    </row>
    <row r="1233" s="11" customFormat="1">
      <c r="B1233" s="218"/>
      <c r="C1233" s="219"/>
      <c r="D1233" s="215" t="s">
        <v>177</v>
      </c>
      <c r="E1233" s="220" t="s">
        <v>19</v>
      </c>
      <c r="F1233" s="221" t="s">
        <v>1763</v>
      </c>
      <c r="G1233" s="219"/>
      <c r="H1233" s="222">
        <v>15.94</v>
      </c>
      <c r="I1233" s="223"/>
      <c r="J1233" s="219"/>
      <c r="K1233" s="219"/>
      <c r="L1233" s="224"/>
      <c r="M1233" s="225"/>
      <c r="N1233" s="226"/>
      <c r="O1233" s="226"/>
      <c r="P1233" s="226"/>
      <c r="Q1233" s="226"/>
      <c r="R1233" s="226"/>
      <c r="S1233" s="226"/>
      <c r="T1233" s="227"/>
      <c r="AT1233" s="228" t="s">
        <v>177</v>
      </c>
      <c r="AU1233" s="228" t="s">
        <v>82</v>
      </c>
      <c r="AV1233" s="11" t="s">
        <v>82</v>
      </c>
      <c r="AW1233" s="11" t="s">
        <v>33</v>
      </c>
      <c r="AX1233" s="11" t="s">
        <v>72</v>
      </c>
      <c r="AY1233" s="228" t="s">
        <v>166</v>
      </c>
    </row>
    <row r="1234" s="13" customFormat="1">
      <c r="B1234" s="240"/>
      <c r="C1234" s="241"/>
      <c r="D1234" s="215" t="s">
        <v>177</v>
      </c>
      <c r="E1234" s="242" t="s">
        <v>19</v>
      </c>
      <c r="F1234" s="243" t="s">
        <v>1764</v>
      </c>
      <c r="G1234" s="241"/>
      <c r="H1234" s="242" t="s">
        <v>19</v>
      </c>
      <c r="I1234" s="244"/>
      <c r="J1234" s="241"/>
      <c r="K1234" s="241"/>
      <c r="L1234" s="245"/>
      <c r="M1234" s="246"/>
      <c r="N1234" s="247"/>
      <c r="O1234" s="247"/>
      <c r="P1234" s="247"/>
      <c r="Q1234" s="247"/>
      <c r="R1234" s="247"/>
      <c r="S1234" s="247"/>
      <c r="T1234" s="248"/>
      <c r="AT1234" s="249" t="s">
        <v>177</v>
      </c>
      <c r="AU1234" s="249" t="s">
        <v>82</v>
      </c>
      <c r="AV1234" s="13" t="s">
        <v>80</v>
      </c>
      <c r="AW1234" s="13" t="s">
        <v>33</v>
      </c>
      <c r="AX1234" s="13" t="s">
        <v>72</v>
      </c>
      <c r="AY1234" s="249" t="s">
        <v>166</v>
      </c>
    </row>
    <row r="1235" s="12" customFormat="1">
      <c r="B1235" s="229"/>
      <c r="C1235" s="230"/>
      <c r="D1235" s="215" t="s">
        <v>177</v>
      </c>
      <c r="E1235" s="231" t="s">
        <v>19</v>
      </c>
      <c r="F1235" s="232" t="s">
        <v>179</v>
      </c>
      <c r="G1235" s="230"/>
      <c r="H1235" s="233">
        <v>43.009999999999998</v>
      </c>
      <c r="I1235" s="234"/>
      <c r="J1235" s="230"/>
      <c r="K1235" s="230"/>
      <c r="L1235" s="235"/>
      <c r="M1235" s="236"/>
      <c r="N1235" s="237"/>
      <c r="O1235" s="237"/>
      <c r="P1235" s="237"/>
      <c r="Q1235" s="237"/>
      <c r="R1235" s="237"/>
      <c r="S1235" s="237"/>
      <c r="T1235" s="238"/>
      <c r="AT1235" s="239" t="s">
        <v>177</v>
      </c>
      <c r="AU1235" s="239" t="s">
        <v>82</v>
      </c>
      <c r="AV1235" s="12" t="s">
        <v>173</v>
      </c>
      <c r="AW1235" s="12" t="s">
        <v>33</v>
      </c>
      <c r="AX1235" s="12" t="s">
        <v>80</v>
      </c>
      <c r="AY1235" s="239" t="s">
        <v>166</v>
      </c>
    </row>
    <row r="1236" s="1" customFormat="1" ht="16.5" customHeight="1">
      <c r="B1236" s="37"/>
      <c r="C1236" s="250" t="s">
        <v>1765</v>
      </c>
      <c r="D1236" s="250" t="s">
        <v>319</v>
      </c>
      <c r="E1236" s="251" t="s">
        <v>1766</v>
      </c>
      <c r="F1236" s="252" t="s">
        <v>1767</v>
      </c>
      <c r="G1236" s="253" t="s">
        <v>251</v>
      </c>
      <c r="H1236" s="254">
        <v>80.299999999999997</v>
      </c>
      <c r="I1236" s="255"/>
      <c r="J1236" s="256">
        <f>ROUND(I1236*H1236,2)</f>
        <v>0</v>
      </c>
      <c r="K1236" s="252" t="s">
        <v>172</v>
      </c>
      <c r="L1236" s="257"/>
      <c r="M1236" s="258" t="s">
        <v>19</v>
      </c>
      <c r="N1236" s="259" t="s">
        <v>43</v>
      </c>
      <c r="O1236" s="78"/>
      <c r="P1236" s="212">
        <f>O1236*H1236</f>
        <v>0</v>
      </c>
      <c r="Q1236" s="212">
        <v>0.00036000000000000002</v>
      </c>
      <c r="R1236" s="212">
        <f>Q1236*H1236</f>
        <v>0.028908</v>
      </c>
      <c r="S1236" s="212">
        <v>0</v>
      </c>
      <c r="T1236" s="213">
        <f>S1236*H1236</f>
        <v>0</v>
      </c>
      <c r="AR1236" s="16" t="s">
        <v>376</v>
      </c>
      <c r="AT1236" s="16" t="s">
        <v>319</v>
      </c>
      <c r="AU1236" s="16" t="s">
        <v>82</v>
      </c>
      <c r="AY1236" s="16" t="s">
        <v>166</v>
      </c>
      <c r="BE1236" s="214">
        <f>IF(N1236="základní",J1236,0)</f>
        <v>0</v>
      </c>
      <c r="BF1236" s="214">
        <f>IF(N1236="snížená",J1236,0)</f>
        <v>0</v>
      </c>
      <c r="BG1236" s="214">
        <f>IF(N1236="zákl. přenesená",J1236,0)</f>
        <v>0</v>
      </c>
      <c r="BH1236" s="214">
        <f>IF(N1236="sníž. přenesená",J1236,0)</f>
        <v>0</v>
      </c>
      <c r="BI1236" s="214">
        <f>IF(N1236="nulová",J1236,0)</f>
        <v>0</v>
      </c>
      <c r="BJ1236" s="16" t="s">
        <v>80</v>
      </c>
      <c r="BK1236" s="214">
        <f>ROUND(I1236*H1236,2)</f>
        <v>0</v>
      </c>
      <c r="BL1236" s="16" t="s">
        <v>267</v>
      </c>
      <c r="BM1236" s="16" t="s">
        <v>1768</v>
      </c>
    </row>
    <row r="1237" s="11" customFormat="1">
      <c r="B1237" s="218"/>
      <c r="C1237" s="219"/>
      <c r="D1237" s="215" t="s">
        <v>177</v>
      </c>
      <c r="E1237" s="219"/>
      <c r="F1237" s="221" t="s">
        <v>1769</v>
      </c>
      <c r="G1237" s="219"/>
      <c r="H1237" s="222">
        <v>80.299999999999997</v>
      </c>
      <c r="I1237" s="223"/>
      <c r="J1237" s="219"/>
      <c r="K1237" s="219"/>
      <c r="L1237" s="224"/>
      <c r="M1237" s="225"/>
      <c r="N1237" s="226"/>
      <c r="O1237" s="226"/>
      <c r="P1237" s="226"/>
      <c r="Q1237" s="226"/>
      <c r="R1237" s="226"/>
      <c r="S1237" s="226"/>
      <c r="T1237" s="227"/>
      <c r="AT1237" s="228" t="s">
        <v>177</v>
      </c>
      <c r="AU1237" s="228" t="s">
        <v>82</v>
      </c>
      <c r="AV1237" s="11" t="s">
        <v>82</v>
      </c>
      <c r="AW1237" s="11" t="s">
        <v>4</v>
      </c>
      <c r="AX1237" s="11" t="s">
        <v>80</v>
      </c>
      <c r="AY1237" s="228" t="s">
        <v>166</v>
      </c>
    </row>
    <row r="1238" s="1" customFormat="1" ht="16.5" customHeight="1">
      <c r="B1238" s="37"/>
      <c r="C1238" s="203" t="s">
        <v>1770</v>
      </c>
      <c r="D1238" s="203" t="s">
        <v>168</v>
      </c>
      <c r="E1238" s="204" t="s">
        <v>1771</v>
      </c>
      <c r="F1238" s="205" t="s">
        <v>1772</v>
      </c>
      <c r="G1238" s="206" t="s">
        <v>287</v>
      </c>
      <c r="H1238" s="207">
        <v>51.420000000000002</v>
      </c>
      <c r="I1238" s="208"/>
      <c r="J1238" s="209">
        <f>ROUND(I1238*H1238,2)</f>
        <v>0</v>
      </c>
      <c r="K1238" s="205" t="s">
        <v>172</v>
      </c>
      <c r="L1238" s="42"/>
      <c r="M1238" s="210" t="s">
        <v>19</v>
      </c>
      <c r="N1238" s="211" t="s">
        <v>43</v>
      </c>
      <c r="O1238" s="78"/>
      <c r="P1238" s="212">
        <f>O1238*H1238</f>
        <v>0</v>
      </c>
      <c r="Q1238" s="212">
        <v>0.0089999999999999993</v>
      </c>
      <c r="R1238" s="212">
        <f>Q1238*H1238</f>
        <v>0.46277999999999997</v>
      </c>
      <c r="S1238" s="212">
        <v>0</v>
      </c>
      <c r="T1238" s="213">
        <f>S1238*H1238</f>
        <v>0</v>
      </c>
      <c r="AR1238" s="16" t="s">
        <v>267</v>
      </c>
      <c r="AT1238" s="16" t="s">
        <v>168</v>
      </c>
      <c r="AU1238" s="16" t="s">
        <v>82</v>
      </c>
      <c r="AY1238" s="16" t="s">
        <v>166</v>
      </c>
      <c r="BE1238" s="214">
        <f>IF(N1238="základní",J1238,0)</f>
        <v>0</v>
      </c>
      <c r="BF1238" s="214">
        <f>IF(N1238="snížená",J1238,0)</f>
        <v>0</v>
      </c>
      <c r="BG1238" s="214">
        <f>IF(N1238="zákl. přenesená",J1238,0)</f>
        <v>0</v>
      </c>
      <c r="BH1238" s="214">
        <f>IF(N1238="sníž. přenesená",J1238,0)</f>
        <v>0</v>
      </c>
      <c r="BI1238" s="214">
        <f>IF(N1238="nulová",J1238,0)</f>
        <v>0</v>
      </c>
      <c r="BJ1238" s="16" t="s">
        <v>80</v>
      </c>
      <c r="BK1238" s="214">
        <f>ROUND(I1238*H1238,2)</f>
        <v>0</v>
      </c>
      <c r="BL1238" s="16" t="s">
        <v>267</v>
      </c>
      <c r="BM1238" s="16" t="s">
        <v>1773</v>
      </c>
    </row>
    <row r="1239" s="1" customFormat="1">
      <c r="B1239" s="37"/>
      <c r="C1239" s="38"/>
      <c r="D1239" s="215" t="s">
        <v>175</v>
      </c>
      <c r="E1239" s="38"/>
      <c r="F1239" s="216" t="s">
        <v>1774</v>
      </c>
      <c r="G1239" s="38"/>
      <c r="H1239" s="38"/>
      <c r="I1239" s="129"/>
      <c r="J1239" s="38"/>
      <c r="K1239" s="38"/>
      <c r="L1239" s="42"/>
      <c r="M1239" s="217"/>
      <c r="N1239" s="78"/>
      <c r="O1239" s="78"/>
      <c r="P1239" s="78"/>
      <c r="Q1239" s="78"/>
      <c r="R1239" s="78"/>
      <c r="S1239" s="78"/>
      <c r="T1239" s="79"/>
      <c r="AT1239" s="16" t="s">
        <v>175</v>
      </c>
      <c r="AU1239" s="16" t="s">
        <v>82</v>
      </c>
    </row>
    <row r="1240" s="13" customFormat="1">
      <c r="B1240" s="240"/>
      <c r="C1240" s="241"/>
      <c r="D1240" s="215" t="s">
        <v>177</v>
      </c>
      <c r="E1240" s="242" t="s">
        <v>19</v>
      </c>
      <c r="F1240" s="243" t="s">
        <v>1775</v>
      </c>
      <c r="G1240" s="241"/>
      <c r="H1240" s="242" t="s">
        <v>19</v>
      </c>
      <c r="I1240" s="244"/>
      <c r="J1240" s="241"/>
      <c r="K1240" s="241"/>
      <c r="L1240" s="245"/>
      <c r="M1240" s="246"/>
      <c r="N1240" s="247"/>
      <c r="O1240" s="247"/>
      <c r="P1240" s="247"/>
      <c r="Q1240" s="247"/>
      <c r="R1240" s="247"/>
      <c r="S1240" s="247"/>
      <c r="T1240" s="248"/>
      <c r="AT1240" s="249" t="s">
        <v>177</v>
      </c>
      <c r="AU1240" s="249" t="s">
        <v>82</v>
      </c>
      <c r="AV1240" s="13" t="s">
        <v>80</v>
      </c>
      <c r="AW1240" s="13" t="s">
        <v>33</v>
      </c>
      <c r="AX1240" s="13" t="s">
        <v>72</v>
      </c>
      <c r="AY1240" s="249" t="s">
        <v>166</v>
      </c>
    </row>
    <row r="1241" s="11" customFormat="1">
      <c r="B1241" s="218"/>
      <c r="C1241" s="219"/>
      <c r="D1241" s="215" t="s">
        <v>177</v>
      </c>
      <c r="E1241" s="220" t="s">
        <v>19</v>
      </c>
      <c r="F1241" s="221" t="s">
        <v>1776</v>
      </c>
      <c r="G1241" s="219"/>
      <c r="H1241" s="222">
        <v>51.420000000000002</v>
      </c>
      <c r="I1241" s="223"/>
      <c r="J1241" s="219"/>
      <c r="K1241" s="219"/>
      <c r="L1241" s="224"/>
      <c r="M1241" s="225"/>
      <c r="N1241" s="226"/>
      <c r="O1241" s="226"/>
      <c r="P1241" s="226"/>
      <c r="Q1241" s="226"/>
      <c r="R1241" s="226"/>
      <c r="S1241" s="226"/>
      <c r="T1241" s="227"/>
      <c r="AT1241" s="228" t="s">
        <v>177</v>
      </c>
      <c r="AU1241" s="228" t="s">
        <v>82</v>
      </c>
      <c r="AV1241" s="11" t="s">
        <v>82</v>
      </c>
      <c r="AW1241" s="11" t="s">
        <v>33</v>
      </c>
      <c r="AX1241" s="11" t="s">
        <v>72</v>
      </c>
      <c r="AY1241" s="228" t="s">
        <v>166</v>
      </c>
    </row>
    <row r="1242" s="13" customFormat="1">
      <c r="B1242" s="240"/>
      <c r="C1242" s="241"/>
      <c r="D1242" s="215" t="s">
        <v>177</v>
      </c>
      <c r="E1242" s="242" t="s">
        <v>19</v>
      </c>
      <c r="F1242" s="243" t="s">
        <v>1777</v>
      </c>
      <c r="G1242" s="241"/>
      <c r="H1242" s="242" t="s">
        <v>19</v>
      </c>
      <c r="I1242" s="244"/>
      <c r="J1242" s="241"/>
      <c r="K1242" s="241"/>
      <c r="L1242" s="245"/>
      <c r="M1242" s="246"/>
      <c r="N1242" s="247"/>
      <c r="O1242" s="247"/>
      <c r="P1242" s="247"/>
      <c r="Q1242" s="247"/>
      <c r="R1242" s="247"/>
      <c r="S1242" s="247"/>
      <c r="T1242" s="248"/>
      <c r="AT1242" s="249" t="s">
        <v>177</v>
      </c>
      <c r="AU1242" s="249" t="s">
        <v>82</v>
      </c>
      <c r="AV1242" s="13" t="s">
        <v>80</v>
      </c>
      <c r="AW1242" s="13" t="s">
        <v>33</v>
      </c>
      <c r="AX1242" s="13" t="s">
        <v>72</v>
      </c>
      <c r="AY1242" s="249" t="s">
        <v>166</v>
      </c>
    </row>
    <row r="1243" s="12" customFormat="1">
      <c r="B1243" s="229"/>
      <c r="C1243" s="230"/>
      <c r="D1243" s="215" t="s">
        <v>177</v>
      </c>
      <c r="E1243" s="231" t="s">
        <v>19</v>
      </c>
      <c r="F1243" s="232" t="s">
        <v>179</v>
      </c>
      <c r="G1243" s="230"/>
      <c r="H1243" s="233">
        <v>51.420000000000002</v>
      </c>
      <c r="I1243" s="234"/>
      <c r="J1243" s="230"/>
      <c r="K1243" s="230"/>
      <c r="L1243" s="235"/>
      <c r="M1243" s="236"/>
      <c r="N1243" s="237"/>
      <c r="O1243" s="237"/>
      <c r="P1243" s="237"/>
      <c r="Q1243" s="237"/>
      <c r="R1243" s="237"/>
      <c r="S1243" s="237"/>
      <c r="T1243" s="238"/>
      <c r="AT1243" s="239" t="s">
        <v>177</v>
      </c>
      <c r="AU1243" s="239" t="s">
        <v>82</v>
      </c>
      <c r="AV1243" s="12" t="s">
        <v>173</v>
      </c>
      <c r="AW1243" s="12" t="s">
        <v>33</v>
      </c>
      <c r="AX1243" s="12" t="s">
        <v>80</v>
      </c>
      <c r="AY1243" s="239" t="s">
        <v>166</v>
      </c>
    </row>
    <row r="1244" s="1" customFormat="1" ht="22.5" customHeight="1">
      <c r="B1244" s="37"/>
      <c r="C1244" s="250" t="s">
        <v>1778</v>
      </c>
      <c r="D1244" s="250" t="s">
        <v>319</v>
      </c>
      <c r="E1244" s="251" t="s">
        <v>1779</v>
      </c>
      <c r="F1244" s="252" t="s">
        <v>1780</v>
      </c>
      <c r="G1244" s="253" t="s">
        <v>287</v>
      </c>
      <c r="H1244" s="254">
        <v>59.133000000000003</v>
      </c>
      <c r="I1244" s="255"/>
      <c r="J1244" s="256">
        <f>ROUND(I1244*H1244,2)</f>
        <v>0</v>
      </c>
      <c r="K1244" s="252" t="s">
        <v>19</v>
      </c>
      <c r="L1244" s="257"/>
      <c r="M1244" s="258" t="s">
        <v>19</v>
      </c>
      <c r="N1244" s="259" t="s">
        <v>43</v>
      </c>
      <c r="O1244" s="78"/>
      <c r="P1244" s="212">
        <f>O1244*H1244</f>
        <v>0</v>
      </c>
      <c r="Q1244" s="212">
        <v>0.028879999999999999</v>
      </c>
      <c r="R1244" s="212">
        <f>Q1244*H1244</f>
        <v>1.7077610400000001</v>
      </c>
      <c r="S1244" s="212">
        <v>0</v>
      </c>
      <c r="T1244" s="213">
        <f>S1244*H1244</f>
        <v>0</v>
      </c>
      <c r="AR1244" s="16" t="s">
        <v>376</v>
      </c>
      <c r="AT1244" s="16" t="s">
        <v>319</v>
      </c>
      <c r="AU1244" s="16" t="s">
        <v>82</v>
      </c>
      <c r="AY1244" s="16" t="s">
        <v>166</v>
      </c>
      <c r="BE1244" s="214">
        <f>IF(N1244="základní",J1244,0)</f>
        <v>0</v>
      </c>
      <c r="BF1244" s="214">
        <f>IF(N1244="snížená",J1244,0)</f>
        <v>0</v>
      </c>
      <c r="BG1244" s="214">
        <f>IF(N1244="zákl. přenesená",J1244,0)</f>
        <v>0</v>
      </c>
      <c r="BH1244" s="214">
        <f>IF(N1244="sníž. přenesená",J1244,0)</f>
        <v>0</v>
      </c>
      <c r="BI1244" s="214">
        <f>IF(N1244="nulová",J1244,0)</f>
        <v>0</v>
      </c>
      <c r="BJ1244" s="16" t="s">
        <v>80</v>
      </c>
      <c r="BK1244" s="214">
        <f>ROUND(I1244*H1244,2)</f>
        <v>0</v>
      </c>
      <c r="BL1244" s="16" t="s">
        <v>267</v>
      </c>
      <c r="BM1244" s="16" t="s">
        <v>1781</v>
      </c>
    </row>
    <row r="1245" s="11" customFormat="1">
      <c r="B1245" s="218"/>
      <c r="C1245" s="219"/>
      <c r="D1245" s="215" t="s">
        <v>177</v>
      </c>
      <c r="E1245" s="219"/>
      <c r="F1245" s="221" t="s">
        <v>1782</v>
      </c>
      <c r="G1245" s="219"/>
      <c r="H1245" s="222">
        <v>59.133000000000003</v>
      </c>
      <c r="I1245" s="223"/>
      <c r="J1245" s="219"/>
      <c r="K1245" s="219"/>
      <c r="L1245" s="224"/>
      <c r="M1245" s="225"/>
      <c r="N1245" s="226"/>
      <c r="O1245" s="226"/>
      <c r="P1245" s="226"/>
      <c r="Q1245" s="226"/>
      <c r="R1245" s="226"/>
      <c r="S1245" s="226"/>
      <c r="T1245" s="227"/>
      <c r="AT1245" s="228" t="s">
        <v>177</v>
      </c>
      <c r="AU1245" s="228" t="s">
        <v>82</v>
      </c>
      <c r="AV1245" s="11" t="s">
        <v>82</v>
      </c>
      <c r="AW1245" s="11" t="s">
        <v>4</v>
      </c>
      <c r="AX1245" s="11" t="s">
        <v>80</v>
      </c>
      <c r="AY1245" s="228" t="s">
        <v>166</v>
      </c>
    </row>
    <row r="1246" s="1" customFormat="1" ht="16.5" customHeight="1">
      <c r="B1246" s="37"/>
      <c r="C1246" s="203" t="s">
        <v>1783</v>
      </c>
      <c r="D1246" s="203" t="s">
        <v>168</v>
      </c>
      <c r="E1246" s="204" t="s">
        <v>1771</v>
      </c>
      <c r="F1246" s="205" t="s">
        <v>1772</v>
      </c>
      <c r="G1246" s="206" t="s">
        <v>287</v>
      </c>
      <c r="H1246" s="207">
        <v>36.859999999999999</v>
      </c>
      <c r="I1246" s="208"/>
      <c r="J1246" s="209">
        <f>ROUND(I1246*H1246,2)</f>
        <v>0</v>
      </c>
      <c r="K1246" s="205" t="s">
        <v>172</v>
      </c>
      <c r="L1246" s="42"/>
      <c r="M1246" s="210" t="s">
        <v>19</v>
      </c>
      <c r="N1246" s="211" t="s">
        <v>43</v>
      </c>
      <c r="O1246" s="78"/>
      <c r="P1246" s="212">
        <f>O1246*H1246</f>
        <v>0</v>
      </c>
      <c r="Q1246" s="212">
        <v>0.0089999999999999993</v>
      </c>
      <c r="R1246" s="212">
        <f>Q1246*H1246</f>
        <v>0.33173999999999998</v>
      </c>
      <c r="S1246" s="212">
        <v>0</v>
      </c>
      <c r="T1246" s="213">
        <f>S1246*H1246</f>
        <v>0</v>
      </c>
      <c r="AR1246" s="16" t="s">
        <v>267</v>
      </c>
      <c r="AT1246" s="16" t="s">
        <v>168</v>
      </c>
      <c r="AU1246" s="16" t="s">
        <v>82</v>
      </c>
      <c r="AY1246" s="16" t="s">
        <v>166</v>
      </c>
      <c r="BE1246" s="214">
        <f>IF(N1246="základní",J1246,0)</f>
        <v>0</v>
      </c>
      <c r="BF1246" s="214">
        <f>IF(N1246="snížená",J1246,0)</f>
        <v>0</v>
      </c>
      <c r="BG1246" s="214">
        <f>IF(N1246="zákl. přenesená",J1246,0)</f>
        <v>0</v>
      </c>
      <c r="BH1246" s="214">
        <f>IF(N1246="sníž. přenesená",J1246,0)</f>
        <v>0</v>
      </c>
      <c r="BI1246" s="214">
        <f>IF(N1246="nulová",J1246,0)</f>
        <v>0</v>
      </c>
      <c r="BJ1246" s="16" t="s">
        <v>80</v>
      </c>
      <c r="BK1246" s="214">
        <f>ROUND(I1246*H1246,2)</f>
        <v>0</v>
      </c>
      <c r="BL1246" s="16" t="s">
        <v>267</v>
      </c>
      <c r="BM1246" s="16" t="s">
        <v>1784</v>
      </c>
    </row>
    <row r="1247" s="1" customFormat="1">
      <c r="B1247" s="37"/>
      <c r="C1247" s="38"/>
      <c r="D1247" s="215" t="s">
        <v>175</v>
      </c>
      <c r="E1247" s="38"/>
      <c r="F1247" s="216" t="s">
        <v>1774</v>
      </c>
      <c r="G1247" s="38"/>
      <c r="H1247" s="38"/>
      <c r="I1247" s="129"/>
      <c r="J1247" s="38"/>
      <c r="K1247" s="38"/>
      <c r="L1247" s="42"/>
      <c r="M1247" s="217"/>
      <c r="N1247" s="78"/>
      <c r="O1247" s="78"/>
      <c r="P1247" s="78"/>
      <c r="Q1247" s="78"/>
      <c r="R1247" s="78"/>
      <c r="S1247" s="78"/>
      <c r="T1247" s="79"/>
      <c r="AT1247" s="16" t="s">
        <v>175</v>
      </c>
      <c r="AU1247" s="16" t="s">
        <v>82</v>
      </c>
    </row>
    <row r="1248" s="13" customFormat="1">
      <c r="B1248" s="240"/>
      <c r="C1248" s="241"/>
      <c r="D1248" s="215" t="s">
        <v>177</v>
      </c>
      <c r="E1248" s="242" t="s">
        <v>19</v>
      </c>
      <c r="F1248" s="243" t="s">
        <v>1785</v>
      </c>
      <c r="G1248" s="241"/>
      <c r="H1248" s="242" t="s">
        <v>19</v>
      </c>
      <c r="I1248" s="244"/>
      <c r="J1248" s="241"/>
      <c r="K1248" s="241"/>
      <c r="L1248" s="245"/>
      <c r="M1248" s="246"/>
      <c r="N1248" s="247"/>
      <c r="O1248" s="247"/>
      <c r="P1248" s="247"/>
      <c r="Q1248" s="247"/>
      <c r="R1248" s="247"/>
      <c r="S1248" s="247"/>
      <c r="T1248" s="248"/>
      <c r="AT1248" s="249" t="s">
        <v>177</v>
      </c>
      <c r="AU1248" s="249" t="s">
        <v>82</v>
      </c>
      <c r="AV1248" s="13" t="s">
        <v>80</v>
      </c>
      <c r="AW1248" s="13" t="s">
        <v>33</v>
      </c>
      <c r="AX1248" s="13" t="s">
        <v>72</v>
      </c>
      <c r="AY1248" s="249" t="s">
        <v>166</v>
      </c>
    </row>
    <row r="1249" s="11" customFormat="1">
      <c r="B1249" s="218"/>
      <c r="C1249" s="219"/>
      <c r="D1249" s="215" t="s">
        <v>177</v>
      </c>
      <c r="E1249" s="220" t="s">
        <v>19</v>
      </c>
      <c r="F1249" s="221" t="s">
        <v>1786</v>
      </c>
      <c r="G1249" s="219"/>
      <c r="H1249" s="222">
        <v>36.859999999999999</v>
      </c>
      <c r="I1249" s="223"/>
      <c r="J1249" s="219"/>
      <c r="K1249" s="219"/>
      <c r="L1249" s="224"/>
      <c r="M1249" s="225"/>
      <c r="N1249" s="226"/>
      <c r="O1249" s="226"/>
      <c r="P1249" s="226"/>
      <c r="Q1249" s="226"/>
      <c r="R1249" s="226"/>
      <c r="S1249" s="226"/>
      <c r="T1249" s="227"/>
      <c r="AT1249" s="228" t="s">
        <v>177</v>
      </c>
      <c r="AU1249" s="228" t="s">
        <v>82</v>
      </c>
      <c r="AV1249" s="11" t="s">
        <v>82</v>
      </c>
      <c r="AW1249" s="11" t="s">
        <v>33</v>
      </c>
      <c r="AX1249" s="11" t="s">
        <v>72</v>
      </c>
      <c r="AY1249" s="228" t="s">
        <v>166</v>
      </c>
    </row>
    <row r="1250" s="13" customFormat="1">
      <c r="B1250" s="240"/>
      <c r="C1250" s="241"/>
      <c r="D1250" s="215" t="s">
        <v>177</v>
      </c>
      <c r="E1250" s="242" t="s">
        <v>19</v>
      </c>
      <c r="F1250" s="243" t="s">
        <v>1787</v>
      </c>
      <c r="G1250" s="241"/>
      <c r="H1250" s="242" t="s">
        <v>19</v>
      </c>
      <c r="I1250" s="244"/>
      <c r="J1250" s="241"/>
      <c r="K1250" s="241"/>
      <c r="L1250" s="245"/>
      <c r="M1250" s="246"/>
      <c r="N1250" s="247"/>
      <c r="O1250" s="247"/>
      <c r="P1250" s="247"/>
      <c r="Q1250" s="247"/>
      <c r="R1250" s="247"/>
      <c r="S1250" s="247"/>
      <c r="T1250" s="248"/>
      <c r="AT1250" s="249" t="s">
        <v>177</v>
      </c>
      <c r="AU1250" s="249" t="s">
        <v>82</v>
      </c>
      <c r="AV1250" s="13" t="s">
        <v>80</v>
      </c>
      <c r="AW1250" s="13" t="s">
        <v>33</v>
      </c>
      <c r="AX1250" s="13" t="s">
        <v>72</v>
      </c>
      <c r="AY1250" s="249" t="s">
        <v>166</v>
      </c>
    </row>
    <row r="1251" s="12" customFormat="1">
      <c r="B1251" s="229"/>
      <c r="C1251" s="230"/>
      <c r="D1251" s="215" t="s">
        <v>177</v>
      </c>
      <c r="E1251" s="231" t="s">
        <v>19</v>
      </c>
      <c r="F1251" s="232" t="s">
        <v>179</v>
      </c>
      <c r="G1251" s="230"/>
      <c r="H1251" s="233">
        <v>36.859999999999999</v>
      </c>
      <c r="I1251" s="234"/>
      <c r="J1251" s="230"/>
      <c r="K1251" s="230"/>
      <c r="L1251" s="235"/>
      <c r="M1251" s="236"/>
      <c r="N1251" s="237"/>
      <c r="O1251" s="237"/>
      <c r="P1251" s="237"/>
      <c r="Q1251" s="237"/>
      <c r="R1251" s="237"/>
      <c r="S1251" s="237"/>
      <c r="T1251" s="238"/>
      <c r="AT1251" s="239" t="s">
        <v>177</v>
      </c>
      <c r="AU1251" s="239" t="s">
        <v>82</v>
      </c>
      <c r="AV1251" s="12" t="s">
        <v>173</v>
      </c>
      <c r="AW1251" s="12" t="s">
        <v>33</v>
      </c>
      <c r="AX1251" s="12" t="s">
        <v>80</v>
      </c>
      <c r="AY1251" s="239" t="s">
        <v>166</v>
      </c>
    </row>
    <row r="1252" s="1" customFormat="1" ht="22.5" customHeight="1">
      <c r="B1252" s="37"/>
      <c r="C1252" s="250" t="s">
        <v>1788</v>
      </c>
      <c r="D1252" s="250" t="s">
        <v>319</v>
      </c>
      <c r="E1252" s="251" t="s">
        <v>1789</v>
      </c>
      <c r="F1252" s="252" t="s">
        <v>1790</v>
      </c>
      <c r="G1252" s="253" t="s">
        <v>287</v>
      </c>
      <c r="H1252" s="254">
        <v>42.389000000000003</v>
      </c>
      <c r="I1252" s="255"/>
      <c r="J1252" s="256">
        <f>ROUND(I1252*H1252,2)</f>
        <v>0</v>
      </c>
      <c r="K1252" s="252" t="s">
        <v>19</v>
      </c>
      <c r="L1252" s="257"/>
      <c r="M1252" s="258" t="s">
        <v>19</v>
      </c>
      <c r="N1252" s="259" t="s">
        <v>43</v>
      </c>
      <c r="O1252" s="78"/>
      <c r="P1252" s="212">
        <f>O1252*H1252</f>
        <v>0</v>
      </c>
      <c r="Q1252" s="212">
        <v>0.028879999999999999</v>
      </c>
      <c r="R1252" s="212">
        <f>Q1252*H1252</f>
        <v>1.2241943200000001</v>
      </c>
      <c r="S1252" s="212">
        <v>0</v>
      </c>
      <c r="T1252" s="213">
        <f>S1252*H1252</f>
        <v>0</v>
      </c>
      <c r="AR1252" s="16" t="s">
        <v>376</v>
      </c>
      <c r="AT1252" s="16" t="s">
        <v>319</v>
      </c>
      <c r="AU1252" s="16" t="s">
        <v>82</v>
      </c>
      <c r="AY1252" s="16" t="s">
        <v>166</v>
      </c>
      <c r="BE1252" s="214">
        <f>IF(N1252="základní",J1252,0)</f>
        <v>0</v>
      </c>
      <c r="BF1252" s="214">
        <f>IF(N1252="snížená",J1252,0)</f>
        <v>0</v>
      </c>
      <c r="BG1252" s="214">
        <f>IF(N1252="zákl. přenesená",J1252,0)</f>
        <v>0</v>
      </c>
      <c r="BH1252" s="214">
        <f>IF(N1252="sníž. přenesená",J1252,0)</f>
        <v>0</v>
      </c>
      <c r="BI1252" s="214">
        <f>IF(N1252="nulová",J1252,0)</f>
        <v>0</v>
      </c>
      <c r="BJ1252" s="16" t="s">
        <v>80</v>
      </c>
      <c r="BK1252" s="214">
        <f>ROUND(I1252*H1252,2)</f>
        <v>0</v>
      </c>
      <c r="BL1252" s="16" t="s">
        <v>267</v>
      </c>
      <c r="BM1252" s="16" t="s">
        <v>1791</v>
      </c>
    </row>
    <row r="1253" s="11" customFormat="1">
      <c r="B1253" s="218"/>
      <c r="C1253" s="219"/>
      <c r="D1253" s="215" t="s">
        <v>177</v>
      </c>
      <c r="E1253" s="219"/>
      <c r="F1253" s="221" t="s">
        <v>1792</v>
      </c>
      <c r="G1253" s="219"/>
      <c r="H1253" s="222">
        <v>42.389000000000003</v>
      </c>
      <c r="I1253" s="223"/>
      <c r="J1253" s="219"/>
      <c r="K1253" s="219"/>
      <c r="L1253" s="224"/>
      <c r="M1253" s="225"/>
      <c r="N1253" s="226"/>
      <c r="O1253" s="226"/>
      <c r="P1253" s="226"/>
      <c r="Q1253" s="226"/>
      <c r="R1253" s="226"/>
      <c r="S1253" s="226"/>
      <c r="T1253" s="227"/>
      <c r="AT1253" s="228" t="s">
        <v>177</v>
      </c>
      <c r="AU1253" s="228" t="s">
        <v>82</v>
      </c>
      <c r="AV1253" s="11" t="s">
        <v>82</v>
      </c>
      <c r="AW1253" s="11" t="s">
        <v>4</v>
      </c>
      <c r="AX1253" s="11" t="s">
        <v>80</v>
      </c>
      <c r="AY1253" s="228" t="s">
        <v>166</v>
      </c>
    </row>
    <row r="1254" s="1" customFormat="1" ht="16.5" customHeight="1">
      <c r="B1254" s="37"/>
      <c r="C1254" s="203" t="s">
        <v>1793</v>
      </c>
      <c r="D1254" s="203" t="s">
        <v>168</v>
      </c>
      <c r="E1254" s="204" t="s">
        <v>1794</v>
      </c>
      <c r="F1254" s="205" t="s">
        <v>1795</v>
      </c>
      <c r="G1254" s="206" t="s">
        <v>287</v>
      </c>
      <c r="H1254" s="207">
        <v>36.859999999999999</v>
      </c>
      <c r="I1254" s="208"/>
      <c r="J1254" s="209">
        <f>ROUND(I1254*H1254,2)</f>
        <v>0</v>
      </c>
      <c r="K1254" s="205" t="s">
        <v>172</v>
      </c>
      <c r="L1254" s="42"/>
      <c r="M1254" s="210" t="s">
        <v>19</v>
      </c>
      <c r="N1254" s="211" t="s">
        <v>43</v>
      </c>
      <c r="O1254" s="78"/>
      <c r="P1254" s="212">
        <f>O1254*H1254</f>
        <v>0</v>
      </c>
      <c r="Q1254" s="212">
        <v>0</v>
      </c>
      <c r="R1254" s="212">
        <f>Q1254*H1254</f>
        <v>0</v>
      </c>
      <c r="S1254" s="212">
        <v>0</v>
      </c>
      <c r="T1254" s="213">
        <f>S1254*H1254</f>
        <v>0</v>
      </c>
      <c r="AR1254" s="16" t="s">
        <v>267</v>
      </c>
      <c r="AT1254" s="16" t="s">
        <v>168</v>
      </c>
      <c r="AU1254" s="16" t="s">
        <v>82</v>
      </c>
      <c r="AY1254" s="16" t="s">
        <v>166</v>
      </c>
      <c r="BE1254" s="214">
        <f>IF(N1254="základní",J1254,0)</f>
        <v>0</v>
      </c>
      <c r="BF1254" s="214">
        <f>IF(N1254="snížená",J1254,0)</f>
        <v>0</v>
      </c>
      <c r="BG1254" s="214">
        <f>IF(N1254="zákl. přenesená",J1254,0)</f>
        <v>0</v>
      </c>
      <c r="BH1254" s="214">
        <f>IF(N1254="sníž. přenesená",J1254,0)</f>
        <v>0</v>
      </c>
      <c r="BI1254" s="214">
        <f>IF(N1254="nulová",J1254,0)</f>
        <v>0</v>
      </c>
      <c r="BJ1254" s="16" t="s">
        <v>80</v>
      </c>
      <c r="BK1254" s="214">
        <f>ROUND(I1254*H1254,2)</f>
        <v>0</v>
      </c>
      <c r="BL1254" s="16" t="s">
        <v>267</v>
      </c>
      <c r="BM1254" s="16" t="s">
        <v>1796</v>
      </c>
    </row>
    <row r="1255" s="1" customFormat="1">
      <c r="B1255" s="37"/>
      <c r="C1255" s="38"/>
      <c r="D1255" s="215" t="s">
        <v>175</v>
      </c>
      <c r="E1255" s="38"/>
      <c r="F1255" s="216" t="s">
        <v>1774</v>
      </c>
      <c r="G1255" s="38"/>
      <c r="H1255" s="38"/>
      <c r="I1255" s="129"/>
      <c r="J1255" s="38"/>
      <c r="K1255" s="38"/>
      <c r="L1255" s="42"/>
      <c r="M1255" s="217"/>
      <c r="N1255" s="78"/>
      <c r="O1255" s="78"/>
      <c r="P1255" s="78"/>
      <c r="Q1255" s="78"/>
      <c r="R1255" s="78"/>
      <c r="S1255" s="78"/>
      <c r="T1255" s="79"/>
      <c r="AT1255" s="16" t="s">
        <v>175</v>
      </c>
      <c r="AU1255" s="16" t="s">
        <v>82</v>
      </c>
    </row>
    <row r="1256" s="11" customFormat="1">
      <c r="B1256" s="218"/>
      <c r="C1256" s="219"/>
      <c r="D1256" s="215" t="s">
        <v>177</v>
      </c>
      <c r="E1256" s="220" t="s">
        <v>19</v>
      </c>
      <c r="F1256" s="221" t="s">
        <v>1786</v>
      </c>
      <c r="G1256" s="219"/>
      <c r="H1256" s="222">
        <v>36.859999999999999</v>
      </c>
      <c r="I1256" s="223"/>
      <c r="J1256" s="219"/>
      <c r="K1256" s="219"/>
      <c r="L1256" s="224"/>
      <c r="M1256" s="225"/>
      <c r="N1256" s="226"/>
      <c r="O1256" s="226"/>
      <c r="P1256" s="226"/>
      <c r="Q1256" s="226"/>
      <c r="R1256" s="226"/>
      <c r="S1256" s="226"/>
      <c r="T1256" s="227"/>
      <c r="AT1256" s="228" t="s">
        <v>177</v>
      </c>
      <c r="AU1256" s="228" t="s">
        <v>82</v>
      </c>
      <c r="AV1256" s="11" t="s">
        <v>82</v>
      </c>
      <c r="AW1256" s="11" t="s">
        <v>33</v>
      </c>
      <c r="AX1256" s="11" t="s">
        <v>72</v>
      </c>
      <c r="AY1256" s="228" t="s">
        <v>166</v>
      </c>
    </row>
    <row r="1257" s="12" customFormat="1">
      <c r="B1257" s="229"/>
      <c r="C1257" s="230"/>
      <c r="D1257" s="215" t="s">
        <v>177</v>
      </c>
      <c r="E1257" s="231" t="s">
        <v>19</v>
      </c>
      <c r="F1257" s="232" t="s">
        <v>179</v>
      </c>
      <c r="G1257" s="230"/>
      <c r="H1257" s="233">
        <v>36.859999999999999</v>
      </c>
      <c r="I1257" s="234"/>
      <c r="J1257" s="230"/>
      <c r="K1257" s="230"/>
      <c r="L1257" s="235"/>
      <c r="M1257" s="236"/>
      <c r="N1257" s="237"/>
      <c r="O1257" s="237"/>
      <c r="P1257" s="237"/>
      <c r="Q1257" s="237"/>
      <c r="R1257" s="237"/>
      <c r="S1257" s="237"/>
      <c r="T1257" s="238"/>
      <c r="AT1257" s="239" t="s">
        <v>177</v>
      </c>
      <c r="AU1257" s="239" t="s">
        <v>82</v>
      </c>
      <c r="AV1257" s="12" t="s">
        <v>173</v>
      </c>
      <c r="AW1257" s="12" t="s">
        <v>33</v>
      </c>
      <c r="AX1257" s="12" t="s">
        <v>80</v>
      </c>
      <c r="AY1257" s="239" t="s">
        <v>166</v>
      </c>
    </row>
    <row r="1258" s="1" customFormat="1" ht="16.5" customHeight="1">
      <c r="B1258" s="37"/>
      <c r="C1258" s="203" t="s">
        <v>1797</v>
      </c>
      <c r="D1258" s="203" t="s">
        <v>168</v>
      </c>
      <c r="E1258" s="204" t="s">
        <v>1798</v>
      </c>
      <c r="F1258" s="205" t="s">
        <v>1799</v>
      </c>
      <c r="G1258" s="206" t="s">
        <v>287</v>
      </c>
      <c r="H1258" s="207">
        <v>88.280000000000001</v>
      </c>
      <c r="I1258" s="208"/>
      <c r="J1258" s="209">
        <f>ROUND(I1258*H1258,2)</f>
        <v>0</v>
      </c>
      <c r="K1258" s="205" t="s">
        <v>172</v>
      </c>
      <c r="L1258" s="42"/>
      <c r="M1258" s="210" t="s">
        <v>19</v>
      </c>
      <c r="N1258" s="211" t="s">
        <v>43</v>
      </c>
      <c r="O1258" s="78"/>
      <c r="P1258" s="212">
        <f>O1258*H1258</f>
        <v>0</v>
      </c>
      <c r="Q1258" s="212">
        <v>0.0015</v>
      </c>
      <c r="R1258" s="212">
        <f>Q1258*H1258</f>
        <v>0.13242000000000001</v>
      </c>
      <c r="S1258" s="212">
        <v>0</v>
      </c>
      <c r="T1258" s="213">
        <f>S1258*H1258</f>
        <v>0</v>
      </c>
      <c r="AR1258" s="16" t="s">
        <v>267</v>
      </c>
      <c r="AT1258" s="16" t="s">
        <v>168</v>
      </c>
      <c r="AU1258" s="16" t="s">
        <v>82</v>
      </c>
      <c r="AY1258" s="16" t="s">
        <v>166</v>
      </c>
      <c r="BE1258" s="214">
        <f>IF(N1258="základní",J1258,0)</f>
        <v>0</v>
      </c>
      <c r="BF1258" s="214">
        <f>IF(N1258="snížená",J1258,0)</f>
        <v>0</v>
      </c>
      <c r="BG1258" s="214">
        <f>IF(N1258="zákl. přenesená",J1258,0)</f>
        <v>0</v>
      </c>
      <c r="BH1258" s="214">
        <f>IF(N1258="sníž. přenesená",J1258,0)</f>
        <v>0</v>
      </c>
      <c r="BI1258" s="214">
        <f>IF(N1258="nulová",J1258,0)</f>
        <v>0</v>
      </c>
      <c r="BJ1258" s="16" t="s">
        <v>80</v>
      </c>
      <c r="BK1258" s="214">
        <f>ROUND(I1258*H1258,2)</f>
        <v>0</v>
      </c>
      <c r="BL1258" s="16" t="s">
        <v>267</v>
      </c>
      <c r="BM1258" s="16" t="s">
        <v>1800</v>
      </c>
    </row>
    <row r="1259" s="1" customFormat="1">
      <c r="B1259" s="37"/>
      <c r="C1259" s="38"/>
      <c r="D1259" s="215" t="s">
        <v>175</v>
      </c>
      <c r="E1259" s="38"/>
      <c r="F1259" s="216" t="s">
        <v>1801</v>
      </c>
      <c r="G1259" s="38"/>
      <c r="H1259" s="38"/>
      <c r="I1259" s="129"/>
      <c r="J1259" s="38"/>
      <c r="K1259" s="38"/>
      <c r="L1259" s="42"/>
      <c r="M1259" s="217"/>
      <c r="N1259" s="78"/>
      <c r="O1259" s="78"/>
      <c r="P1259" s="78"/>
      <c r="Q1259" s="78"/>
      <c r="R1259" s="78"/>
      <c r="S1259" s="78"/>
      <c r="T1259" s="79"/>
      <c r="AT1259" s="16" t="s">
        <v>175</v>
      </c>
      <c r="AU1259" s="16" t="s">
        <v>82</v>
      </c>
    </row>
    <row r="1260" s="1" customFormat="1" ht="16.5" customHeight="1">
      <c r="B1260" s="37"/>
      <c r="C1260" s="203" t="s">
        <v>1802</v>
      </c>
      <c r="D1260" s="203" t="s">
        <v>168</v>
      </c>
      <c r="E1260" s="204" t="s">
        <v>1803</v>
      </c>
      <c r="F1260" s="205" t="s">
        <v>1804</v>
      </c>
      <c r="G1260" s="206" t="s">
        <v>350</v>
      </c>
      <c r="H1260" s="207">
        <v>123.09</v>
      </c>
      <c r="I1260" s="208"/>
      <c r="J1260" s="209">
        <f>ROUND(I1260*H1260,2)</f>
        <v>0</v>
      </c>
      <c r="K1260" s="205" t="s">
        <v>172</v>
      </c>
      <c r="L1260" s="42"/>
      <c r="M1260" s="210" t="s">
        <v>19</v>
      </c>
      <c r="N1260" s="211" t="s">
        <v>43</v>
      </c>
      <c r="O1260" s="78"/>
      <c r="P1260" s="212">
        <f>O1260*H1260</f>
        <v>0</v>
      </c>
      <c r="Q1260" s="212">
        <v>3.0000000000000001E-05</v>
      </c>
      <c r="R1260" s="212">
        <f>Q1260*H1260</f>
        <v>0.0036927000000000001</v>
      </c>
      <c r="S1260" s="212">
        <v>0</v>
      </c>
      <c r="T1260" s="213">
        <f>S1260*H1260</f>
        <v>0</v>
      </c>
      <c r="AR1260" s="16" t="s">
        <v>267</v>
      </c>
      <c r="AT1260" s="16" t="s">
        <v>168</v>
      </c>
      <c r="AU1260" s="16" t="s">
        <v>82</v>
      </c>
      <c r="AY1260" s="16" t="s">
        <v>166</v>
      </c>
      <c r="BE1260" s="214">
        <f>IF(N1260="základní",J1260,0)</f>
        <v>0</v>
      </c>
      <c r="BF1260" s="214">
        <f>IF(N1260="snížená",J1260,0)</f>
        <v>0</v>
      </c>
      <c r="BG1260" s="214">
        <f>IF(N1260="zákl. přenesená",J1260,0)</f>
        <v>0</v>
      </c>
      <c r="BH1260" s="214">
        <f>IF(N1260="sníž. přenesená",J1260,0)</f>
        <v>0</v>
      </c>
      <c r="BI1260" s="214">
        <f>IF(N1260="nulová",J1260,0)</f>
        <v>0</v>
      </c>
      <c r="BJ1260" s="16" t="s">
        <v>80</v>
      </c>
      <c r="BK1260" s="214">
        <f>ROUND(I1260*H1260,2)</f>
        <v>0</v>
      </c>
      <c r="BL1260" s="16" t="s">
        <v>267</v>
      </c>
      <c r="BM1260" s="16" t="s">
        <v>1805</v>
      </c>
    </row>
    <row r="1261" s="1" customFormat="1">
      <c r="B1261" s="37"/>
      <c r="C1261" s="38"/>
      <c r="D1261" s="215" t="s">
        <v>175</v>
      </c>
      <c r="E1261" s="38"/>
      <c r="F1261" s="216" t="s">
        <v>1806</v>
      </c>
      <c r="G1261" s="38"/>
      <c r="H1261" s="38"/>
      <c r="I1261" s="129"/>
      <c r="J1261" s="38"/>
      <c r="K1261" s="38"/>
      <c r="L1261" s="42"/>
      <c r="M1261" s="217"/>
      <c r="N1261" s="78"/>
      <c r="O1261" s="78"/>
      <c r="P1261" s="78"/>
      <c r="Q1261" s="78"/>
      <c r="R1261" s="78"/>
      <c r="S1261" s="78"/>
      <c r="T1261" s="79"/>
      <c r="AT1261" s="16" t="s">
        <v>175</v>
      </c>
      <c r="AU1261" s="16" t="s">
        <v>82</v>
      </c>
    </row>
    <row r="1262" s="11" customFormat="1">
      <c r="B1262" s="218"/>
      <c r="C1262" s="219"/>
      <c r="D1262" s="215" t="s">
        <v>177</v>
      </c>
      <c r="E1262" s="220" t="s">
        <v>19</v>
      </c>
      <c r="F1262" s="221" t="s">
        <v>1807</v>
      </c>
      <c r="G1262" s="219"/>
      <c r="H1262" s="222">
        <v>43.009999999999998</v>
      </c>
      <c r="I1262" s="223"/>
      <c r="J1262" s="219"/>
      <c r="K1262" s="219"/>
      <c r="L1262" s="224"/>
      <c r="M1262" s="225"/>
      <c r="N1262" s="226"/>
      <c r="O1262" s="226"/>
      <c r="P1262" s="226"/>
      <c r="Q1262" s="226"/>
      <c r="R1262" s="226"/>
      <c r="S1262" s="226"/>
      <c r="T1262" s="227"/>
      <c r="AT1262" s="228" t="s">
        <v>177</v>
      </c>
      <c r="AU1262" s="228" t="s">
        <v>82</v>
      </c>
      <c r="AV1262" s="11" t="s">
        <v>82</v>
      </c>
      <c r="AW1262" s="11" t="s">
        <v>33</v>
      </c>
      <c r="AX1262" s="11" t="s">
        <v>72</v>
      </c>
      <c r="AY1262" s="228" t="s">
        <v>166</v>
      </c>
    </row>
    <row r="1263" s="13" customFormat="1">
      <c r="B1263" s="240"/>
      <c r="C1263" s="241"/>
      <c r="D1263" s="215" t="s">
        <v>177</v>
      </c>
      <c r="E1263" s="242" t="s">
        <v>19</v>
      </c>
      <c r="F1263" s="243" t="s">
        <v>1808</v>
      </c>
      <c r="G1263" s="241"/>
      <c r="H1263" s="242" t="s">
        <v>19</v>
      </c>
      <c r="I1263" s="244"/>
      <c r="J1263" s="241"/>
      <c r="K1263" s="241"/>
      <c r="L1263" s="245"/>
      <c r="M1263" s="246"/>
      <c r="N1263" s="247"/>
      <c r="O1263" s="247"/>
      <c r="P1263" s="247"/>
      <c r="Q1263" s="247"/>
      <c r="R1263" s="247"/>
      <c r="S1263" s="247"/>
      <c r="T1263" s="248"/>
      <c r="AT1263" s="249" t="s">
        <v>177</v>
      </c>
      <c r="AU1263" s="249" t="s">
        <v>82</v>
      </c>
      <c r="AV1263" s="13" t="s">
        <v>80</v>
      </c>
      <c r="AW1263" s="13" t="s">
        <v>33</v>
      </c>
      <c r="AX1263" s="13" t="s">
        <v>72</v>
      </c>
      <c r="AY1263" s="249" t="s">
        <v>166</v>
      </c>
    </row>
    <row r="1264" s="11" customFormat="1">
      <c r="B1264" s="218"/>
      <c r="C1264" s="219"/>
      <c r="D1264" s="215" t="s">
        <v>177</v>
      </c>
      <c r="E1264" s="220" t="s">
        <v>19</v>
      </c>
      <c r="F1264" s="221" t="s">
        <v>1809</v>
      </c>
      <c r="G1264" s="219"/>
      <c r="H1264" s="222">
        <v>9.3100000000000005</v>
      </c>
      <c r="I1264" s="223"/>
      <c r="J1264" s="219"/>
      <c r="K1264" s="219"/>
      <c r="L1264" s="224"/>
      <c r="M1264" s="225"/>
      <c r="N1264" s="226"/>
      <c r="O1264" s="226"/>
      <c r="P1264" s="226"/>
      <c r="Q1264" s="226"/>
      <c r="R1264" s="226"/>
      <c r="S1264" s="226"/>
      <c r="T1264" s="227"/>
      <c r="AT1264" s="228" t="s">
        <v>177</v>
      </c>
      <c r="AU1264" s="228" t="s">
        <v>82</v>
      </c>
      <c r="AV1264" s="11" t="s">
        <v>82</v>
      </c>
      <c r="AW1264" s="11" t="s">
        <v>33</v>
      </c>
      <c r="AX1264" s="11" t="s">
        <v>72</v>
      </c>
      <c r="AY1264" s="228" t="s">
        <v>166</v>
      </c>
    </row>
    <row r="1265" s="13" customFormat="1">
      <c r="B1265" s="240"/>
      <c r="C1265" s="241"/>
      <c r="D1265" s="215" t="s">
        <v>177</v>
      </c>
      <c r="E1265" s="242" t="s">
        <v>19</v>
      </c>
      <c r="F1265" s="243" t="s">
        <v>1810</v>
      </c>
      <c r="G1265" s="241"/>
      <c r="H1265" s="242" t="s">
        <v>19</v>
      </c>
      <c r="I1265" s="244"/>
      <c r="J1265" s="241"/>
      <c r="K1265" s="241"/>
      <c r="L1265" s="245"/>
      <c r="M1265" s="246"/>
      <c r="N1265" s="247"/>
      <c r="O1265" s="247"/>
      <c r="P1265" s="247"/>
      <c r="Q1265" s="247"/>
      <c r="R1265" s="247"/>
      <c r="S1265" s="247"/>
      <c r="T1265" s="248"/>
      <c r="AT1265" s="249" t="s">
        <v>177</v>
      </c>
      <c r="AU1265" s="249" t="s">
        <v>82</v>
      </c>
      <c r="AV1265" s="13" t="s">
        <v>80</v>
      </c>
      <c r="AW1265" s="13" t="s">
        <v>33</v>
      </c>
      <c r="AX1265" s="13" t="s">
        <v>72</v>
      </c>
      <c r="AY1265" s="249" t="s">
        <v>166</v>
      </c>
    </row>
    <row r="1266" s="11" customFormat="1">
      <c r="B1266" s="218"/>
      <c r="C1266" s="219"/>
      <c r="D1266" s="215" t="s">
        <v>177</v>
      </c>
      <c r="E1266" s="220" t="s">
        <v>19</v>
      </c>
      <c r="F1266" s="221" t="s">
        <v>1811</v>
      </c>
      <c r="G1266" s="219"/>
      <c r="H1266" s="222">
        <v>6.7999999999999998</v>
      </c>
      <c r="I1266" s="223"/>
      <c r="J1266" s="219"/>
      <c r="K1266" s="219"/>
      <c r="L1266" s="224"/>
      <c r="M1266" s="225"/>
      <c r="N1266" s="226"/>
      <c r="O1266" s="226"/>
      <c r="P1266" s="226"/>
      <c r="Q1266" s="226"/>
      <c r="R1266" s="226"/>
      <c r="S1266" s="226"/>
      <c r="T1266" s="227"/>
      <c r="AT1266" s="228" t="s">
        <v>177</v>
      </c>
      <c r="AU1266" s="228" t="s">
        <v>82</v>
      </c>
      <c r="AV1266" s="11" t="s">
        <v>82</v>
      </c>
      <c r="AW1266" s="11" t="s">
        <v>33</v>
      </c>
      <c r="AX1266" s="11" t="s">
        <v>72</v>
      </c>
      <c r="AY1266" s="228" t="s">
        <v>166</v>
      </c>
    </row>
    <row r="1267" s="11" customFormat="1">
      <c r="B1267" s="218"/>
      <c r="C1267" s="219"/>
      <c r="D1267" s="215" t="s">
        <v>177</v>
      </c>
      <c r="E1267" s="220" t="s">
        <v>19</v>
      </c>
      <c r="F1267" s="221" t="s">
        <v>1812</v>
      </c>
      <c r="G1267" s="219"/>
      <c r="H1267" s="222">
        <v>6.7000000000000002</v>
      </c>
      <c r="I1267" s="223"/>
      <c r="J1267" s="219"/>
      <c r="K1267" s="219"/>
      <c r="L1267" s="224"/>
      <c r="M1267" s="225"/>
      <c r="N1267" s="226"/>
      <c r="O1267" s="226"/>
      <c r="P1267" s="226"/>
      <c r="Q1267" s="226"/>
      <c r="R1267" s="226"/>
      <c r="S1267" s="226"/>
      <c r="T1267" s="227"/>
      <c r="AT1267" s="228" t="s">
        <v>177</v>
      </c>
      <c r="AU1267" s="228" t="s">
        <v>82</v>
      </c>
      <c r="AV1267" s="11" t="s">
        <v>82</v>
      </c>
      <c r="AW1267" s="11" t="s">
        <v>33</v>
      </c>
      <c r="AX1267" s="11" t="s">
        <v>72</v>
      </c>
      <c r="AY1267" s="228" t="s">
        <v>166</v>
      </c>
    </row>
    <row r="1268" s="11" customFormat="1">
      <c r="B1268" s="218"/>
      <c r="C1268" s="219"/>
      <c r="D1268" s="215" t="s">
        <v>177</v>
      </c>
      <c r="E1268" s="220" t="s">
        <v>19</v>
      </c>
      <c r="F1268" s="221" t="s">
        <v>1813</v>
      </c>
      <c r="G1268" s="219"/>
      <c r="H1268" s="222">
        <v>14.6</v>
      </c>
      <c r="I1268" s="223"/>
      <c r="J1268" s="219"/>
      <c r="K1268" s="219"/>
      <c r="L1268" s="224"/>
      <c r="M1268" s="225"/>
      <c r="N1268" s="226"/>
      <c r="O1268" s="226"/>
      <c r="P1268" s="226"/>
      <c r="Q1268" s="226"/>
      <c r="R1268" s="226"/>
      <c r="S1268" s="226"/>
      <c r="T1268" s="227"/>
      <c r="AT1268" s="228" t="s">
        <v>177</v>
      </c>
      <c r="AU1268" s="228" t="s">
        <v>82</v>
      </c>
      <c r="AV1268" s="11" t="s">
        <v>82</v>
      </c>
      <c r="AW1268" s="11" t="s">
        <v>33</v>
      </c>
      <c r="AX1268" s="11" t="s">
        <v>72</v>
      </c>
      <c r="AY1268" s="228" t="s">
        <v>166</v>
      </c>
    </row>
    <row r="1269" s="11" customFormat="1">
      <c r="B1269" s="218"/>
      <c r="C1269" s="219"/>
      <c r="D1269" s="215" t="s">
        <v>177</v>
      </c>
      <c r="E1269" s="220" t="s">
        <v>19</v>
      </c>
      <c r="F1269" s="221" t="s">
        <v>1814</v>
      </c>
      <c r="G1269" s="219"/>
      <c r="H1269" s="222">
        <v>4.6399999999999997</v>
      </c>
      <c r="I1269" s="223"/>
      <c r="J1269" s="219"/>
      <c r="K1269" s="219"/>
      <c r="L1269" s="224"/>
      <c r="M1269" s="225"/>
      <c r="N1269" s="226"/>
      <c r="O1269" s="226"/>
      <c r="P1269" s="226"/>
      <c r="Q1269" s="226"/>
      <c r="R1269" s="226"/>
      <c r="S1269" s="226"/>
      <c r="T1269" s="227"/>
      <c r="AT1269" s="228" t="s">
        <v>177</v>
      </c>
      <c r="AU1269" s="228" t="s">
        <v>82</v>
      </c>
      <c r="AV1269" s="11" t="s">
        <v>82</v>
      </c>
      <c r="AW1269" s="11" t="s">
        <v>33</v>
      </c>
      <c r="AX1269" s="11" t="s">
        <v>72</v>
      </c>
      <c r="AY1269" s="228" t="s">
        <v>166</v>
      </c>
    </row>
    <row r="1270" s="11" customFormat="1">
      <c r="B1270" s="218"/>
      <c r="C1270" s="219"/>
      <c r="D1270" s="215" t="s">
        <v>177</v>
      </c>
      <c r="E1270" s="220" t="s">
        <v>19</v>
      </c>
      <c r="F1270" s="221" t="s">
        <v>1815</v>
      </c>
      <c r="G1270" s="219"/>
      <c r="H1270" s="222">
        <v>7.2300000000000004</v>
      </c>
      <c r="I1270" s="223"/>
      <c r="J1270" s="219"/>
      <c r="K1270" s="219"/>
      <c r="L1270" s="224"/>
      <c r="M1270" s="225"/>
      <c r="N1270" s="226"/>
      <c r="O1270" s="226"/>
      <c r="P1270" s="226"/>
      <c r="Q1270" s="226"/>
      <c r="R1270" s="226"/>
      <c r="S1270" s="226"/>
      <c r="T1270" s="227"/>
      <c r="AT1270" s="228" t="s">
        <v>177</v>
      </c>
      <c r="AU1270" s="228" t="s">
        <v>82</v>
      </c>
      <c r="AV1270" s="11" t="s">
        <v>82</v>
      </c>
      <c r="AW1270" s="11" t="s">
        <v>33</v>
      </c>
      <c r="AX1270" s="11" t="s">
        <v>72</v>
      </c>
      <c r="AY1270" s="228" t="s">
        <v>166</v>
      </c>
    </row>
    <row r="1271" s="11" customFormat="1">
      <c r="B1271" s="218"/>
      <c r="C1271" s="219"/>
      <c r="D1271" s="215" t="s">
        <v>177</v>
      </c>
      <c r="E1271" s="220" t="s">
        <v>19</v>
      </c>
      <c r="F1271" s="221" t="s">
        <v>1816</v>
      </c>
      <c r="G1271" s="219"/>
      <c r="H1271" s="222">
        <v>7.9000000000000004</v>
      </c>
      <c r="I1271" s="223"/>
      <c r="J1271" s="219"/>
      <c r="K1271" s="219"/>
      <c r="L1271" s="224"/>
      <c r="M1271" s="225"/>
      <c r="N1271" s="226"/>
      <c r="O1271" s="226"/>
      <c r="P1271" s="226"/>
      <c r="Q1271" s="226"/>
      <c r="R1271" s="226"/>
      <c r="S1271" s="226"/>
      <c r="T1271" s="227"/>
      <c r="AT1271" s="228" t="s">
        <v>177</v>
      </c>
      <c r="AU1271" s="228" t="s">
        <v>82</v>
      </c>
      <c r="AV1271" s="11" t="s">
        <v>82</v>
      </c>
      <c r="AW1271" s="11" t="s">
        <v>33</v>
      </c>
      <c r="AX1271" s="11" t="s">
        <v>72</v>
      </c>
      <c r="AY1271" s="228" t="s">
        <v>166</v>
      </c>
    </row>
    <row r="1272" s="11" customFormat="1">
      <c r="B1272" s="218"/>
      <c r="C1272" s="219"/>
      <c r="D1272" s="215" t="s">
        <v>177</v>
      </c>
      <c r="E1272" s="220" t="s">
        <v>19</v>
      </c>
      <c r="F1272" s="221" t="s">
        <v>1817</v>
      </c>
      <c r="G1272" s="219"/>
      <c r="H1272" s="222">
        <v>7.5</v>
      </c>
      <c r="I1272" s="223"/>
      <c r="J1272" s="219"/>
      <c r="K1272" s="219"/>
      <c r="L1272" s="224"/>
      <c r="M1272" s="225"/>
      <c r="N1272" s="226"/>
      <c r="O1272" s="226"/>
      <c r="P1272" s="226"/>
      <c r="Q1272" s="226"/>
      <c r="R1272" s="226"/>
      <c r="S1272" s="226"/>
      <c r="T1272" s="227"/>
      <c r="AT1272" s="228" t="s">
        <v>177</v>
      </c>
      <c r="AU1272" s="228" t="s">
        <v>82</v>
      </c>
      <c r="AV1272" s="11" t="s">
        <v>82</v>
      </c>
      <c r="AW1272" s="11" t="s">
        <v>33</v>
      </c>
      <c r="AX1272" s="11" t="s">
        <v>72</v>
      </c>
      <c r="AY1272" s="228" t="s">
        <v>166</v>
      </c>
    </row>
    <row r="1273" s="11" customFormat="1">
      <c r="B1273" s="218"/>
      <c r="C1273" s="219"/>
      <c r="D1273" s="215" t="s">
        <v>177</v>
      </c>
      <c r="E1273" s="220" t="s">
        <v>19</v>
      </c>
      <c r="F1273" s="221" t="s">
        <v>1818</v>
      </c>
      <c r="G1273" s="219"/>
      <c r="H1273" s="222">
        <v>8.5</v>
      </c>
      <c r="I1273" s="223"/>
      <c r="J1273" s="219"/>
      <c r="K1273" s="219"/>
      <c r="L1273" s="224"/>
      <c r="M1273" s="225"/>
      <c r="N1273" s="226"/>
      <c r="O1273" s="226"/>
      <c r="P1273" s="226"/>
      <c r="Q1273" s="226"/>
      <c r="R1273" s="226"/>
      <c r="S1273" s="226"/>
      <c r="T1273" s="227"/>
      <c r="AT1273" s="228" t="s">
        <v>177</v>
      </c>
      <c r="AU1273" s="228" t="s">
        <v>82</v>
      </c>
      <c r="AV1273" s="11" t="s">
        <v>82</v>
      </c>
      <c r="AW1273" s="11" t="s">
        <v>33</v>
      </c>
      <c r="AX1273" s="11" t="s">
        <v>72</v>
      </c>
      <c r="AY1273" s="228" t="s">
        <v>166</v>
      </c>
    </row>
    <row r="1274" s="11" customFormat="1">
      <c r="B1274" s="218"/>
      <c r="C1274" s="219"/>
      <c r="D1274" s="215" t="s">
        <v>177</v>
      </c>
      <c r="E1274" s="220" t="s">
        <v>19</v>
      </c>
      <c r="F1274" s="221" t="s">
        <v>1819</v>
      </c>
      <c r="G1274" s="219"/>
      <c r="H1274" s="222">
        <v>6.9000000000000004</v>
      </c>
      <c r="I1274" s="223"/>
      <c r="J1274" s="219"/>
      <c r="K1274" s="219"/>
      <c r="L1274" s="224"/>
      <c r="M1274" s="225"/>
      <c r="N1274" s="226"/>
      <c r="O1274" s="226"/>
      <c r="P1274" s="226"/>
      <c r="Q1274" s="226"/>
      <c r="R1274" s="226"/>
      <c r="S1274" s="226"/>
      <c r="T1274" s="227"/>
      <c r="AT1274" s="228" t="s">
        <v>177</v>
      </c>
      <c r="AU1274" s="228" t="s">
        <v>82</v>
      </c>
      <c r="AV1274" s="11" t="s">
        <v>82</v>
      </c>
      <c r="AW1274" s="11" t="s">
        <v>33</v>
      </c>
      <c r="AX1274" s="11" t="s">
        <v>72</v>
      </c>
      <c r="AY1274" s="228" t="s">
        <v>166</v>
      </c>
    </row>
    <row r="1275" s="12" customFormat="1">
      <c r="B1275" s="229"/>
      <c r="C1275" s="230"/>
      <c r="D1275" s="215" t="s">
        <v>177</v>
      </c>
      <c r="E1275" s="231" t="s">
        <v>19</v>
      </c>
      <c r="F1275" s="232" t="s">
        <v>179</v>
      </c>
      <c r="G1275" s="230"/>
      <c r="H1275" s="233">
        <v>123.09</v>
      </c>
      <c r="I1275" s="234"/>
      <c r="J1275" s="230"/>
      <c r="K1275" s="230"/>
      <c r="L1275" s="235"/>
      <c r="M1275" s="236"/>
      <c r="N1275" s="237"/>
      <c r="O1275" s="237"/>
      <c r="P1275" s="237"/>
      <c r="Q1275" s="237"/>
      <c r="R1275" s="237"/>
      <c r="S1275" s="237"/>
      <c r="T1275" s="238"/>
      <c r="AT1275" s="239" t="s">
        <v>177</v>
      </c>
      <c r="AU1275" s="239" t="s">
        <v>82</v>
      </c>
      <c r="AV1275" s="12" t="s">
        <v>173</v>
      </c>
      <c r="AW1275" s="12" t="s">
        <v>33</v>
      </c>
      <c r="AX1275" s="12" t="s">
        <v>80</v>
      </c>
      <c r="AY1275" s="239" t="s">
        <v>166</v>
      </c>
    </row>
    <row r="1276" s="1" customFormat="1" ht="16.5" customHeight="1">
      <c r="B1276" s="37"/>
      <c r="C1276" s="203" t="s">
        <v>1820</v>
      </c>
      <c r="D1276" s="203" t="s">
        <v>168</v>
      </c>
      <c r="E1276" s="204" t="s">
        <v>1821</v>
      </c>
      <c r="F1276" s="205" t="s">
        <v>1822</v>
      </c>
      <c r="G1276" s="206" t="s">
        <v>350</v>
      </c>
      <c r="H1276" s="207">
        <v>43.009999999999998</v>
      </c>
      <c r="I1276" s="208"/>
      <c r="J1276" s="209">
        <f>ROUND(I1276*H1276,2)</f>
        <v>0</v>
      </c>
      <c r="K1276" s="205" t="s">
        <v>172</v>
      </c>
      <c r="L1276" s="42"/>
      <c r="M1276" s="210" t="s">
        <v>19</v>
      </c>
      <c r="N1276" s="211" t="s">
        <v>43</v>
      </c>
      <c r="O1276" s="78"/>
      <c r="P1276" s="212">
        <f>O1276*H1276</f>
        <v>0</v>
      </c>
      <c r="Q1276" s="212">
        <v>0.00012</v>
      </c>
      <c r="R1276" s="212">
        <f>Q1276*H1276</f>
        <v>0.0051611999999999995</v>
      </c>
      <c r="S1276" s="212">
        <v>0</v>
      </c>
      <c r="T1276" s="213">
        <f>S1276*H1276</f>
        <v>0</v>
      </c>
      <c r="AR1276" s="16" t="s">
        <v>267</v>
      </c>
      <c r="AT1276" s="16" t="s">
        <v>168</v>
      </c>
      <c r="AU1276" s="16" t="s">
        <v>82</v>
      </c>
      <c r="AY1276" s="16" t="s">
        <v>166</v>
      </c>
      <c r="BE1276" s="214">
        <f>IF(N1276="základní",J1276,0)</f>
        <v>0</v>
      </c>
      <c r="BF1276" s="214">
        <f>IF(N1276="snížená",J1276,0)</f>
        <v>0</v>
      </c>
      <c r="BG1276" s="214">
        <f>IF(N1276="zákl. přenesená",J1276,0)</f>
        <v>0</v>
      </c>
      <c r="BH1276" s="214">
        <f>IF(N1276="sníž. přenesená",J1276,0)</f>
        <v>0</v>
      </c>
      <c r="BI1276" s="214">
        <f>IF(N1276="nulová",J1276,0)</f>
        <v>0</v>
      </c>
      <c r="BJ1276" s="16" t="s">
        <v>80</v>
      </c>
      <c r="BK1276" s="214">
        <f>ROUND(I1276*H1276,2)</f>
        <v>0</v>
      </c>
      <c r="BL1276" s="16" t="s">
        <v>267</v>
      </c>
      <c r="BM1276" s="16" t="s">
        <v>1823</v>
      </c>
    </row>
    <row r="1277" s="1" customFormat="1">
      <c r="B1277" s="37"/>
      <c r="C1277" s="38"/>
      <c r="D1277" s="215" t="s">
        <v>175</v>
      </c>
      <c r="E1277" s="38"/>
      <c r="F1277" s="216" t="s">
        <v>1806</v>
      </c>
      <c r="G1277" s="38"/>
      <c r="H1277" s="38"/>
      <c r="I1277" s="129"/>
      <c r="J1277" s="38"/>
      <c r="K1277" s="38"/>
      <c r="L1277" s="42"/>
      <c r="M1277" s="217"/>
      <c r="N1277" s="78"/>
      <c r="O1277" s="78"/>
      <c r="P1277" s="78"/>
      <c r="Q1277" s="78"/>
      <c r="R1277" s="78"/>
      <c r="S1277" s="78"/>
      <c r="T1277" s="79"/>
      <c r="AT1277" s="16" t="s">
        <v>175</v>
      </c>
      <c r="AU1277" s="16" t="s">
        <v>82</v>
      </c>
    </row>
    <row r="1278" s="11" customFormat="1">
      <c r="B1278" s="218"/>
      <c r="C1278" s="219"/>
      <c r="D1278" s="215" t="s">
        <v>177</v>
      </c>
      <c r="E1278" s="220" t="s">
        <v>19</v>
      </c>
      <c r="F1278" s="221" t="s">
        <v>1807</v>
      </c>
      <c r="G1278" s="219"/>
      <c r="H1278" s="222">
        <v>43.009999999999998</v>
      </c>
      <c r="I1278" s="223"/>
      <c r="J1278" s="219"/>
      <c r="K1278" s="219"/>
      <c r="L1278" s="224"/>
      <c r="M1278" s="225"/>
      <c r="N1278" s="226"/>
      <c r="O1278" s="226"/>
      <c r="P1278" s="226"/>
      <c r="Q1278" s="226"/>
      <c r="R1278" s="226"/>
      <c r="S1278" s="226"/>
      <c r="T1278" s="227"/>
      <c r="AT1278" s="228" t="s">
        <v>177</v>
      </c>
      <c r="AU1278" s="228" t="s">
        <v>82</v>
      </c>
      <c r="AV1278" s="11" t="s">
        <v>82</v>
      </c>
      <c r="AW1278" s="11" t="s">
        <v>33</v>
      </c>
      <c r="AX1278" s="11" t="s">
        <v>72</v>
      </c>
      <c r="AY1278" s="228" t="s">
        <v>166</v>
      </c>
    </row>
    <row r="1279" s="13" customFormat="1">
      <c r="B1279" s="240"/>
      <c r="C1279" s="241"/>
      <c r="D1279" s="215" t="s">
        <v>177</v>
      </c>
      <c r="E1279" s="242" t="s">
        <v>19</v>
      </c>
      <c r="F1279" s="243" t="s">
        <v>1808</v>
      </c>
      <c r="G1279" s="241"/>
      <c r="H1279" s="242" t="s">
        <v>19</v>
      </c>
      <c r="I1279" s="244"/>
      <c r="J1279" s="241"/>
      <c r="K1279" s="241"/>
      <c r="L1279" s="245"/>
      <c r="M1279" s="246"/>
      <c r="N1279" s="247"/>
      <c r="O1279" s="247"/>
      <c r="P1279" s="247"/>
      <c r="Q1279" s="247"/>
      <c r="R1279" s="247"/>
      <c r="S1279" s="247"/>
      <c r="T1279" s="248"/>
      <c r="AT1279" s="249" t="s">
        <v>177</v>
      </c>
      <c r="AU1279" s="249" t="s">
        <v>82</v>
      </c>
      <c r="AV1279" s="13" t="s">
        <v>80</v>
      </c>
      <c r="AW1279" s="13" t="s">
        <v>33</v>
      </c>
      <c r="AX1279" s="13" t="s">
        <v>72</v>
      </c>
      <c r="AY1279" s="249" t="s">
        <v>166</v>
      </c>
    </row>
    <row r="1280" s="12" customFormat="1">
      <c r="B1280" s="229"/>
      <c r="C1280" s="230"/>
      <c r="D1280" s="215" t="s">
        <v>177</v>
      </c>
      <c r="E1280" s="231" t="s">
        <v>19</v>
      </c>
      <c r="F1280" s="232" t="s">
        <v>179</v>
      </c>
      <c r="G1280" s="230"/>
      <c r="H1280" s="233">
        <v>43.009999999999998</v>
      </c>
      <c r="I1280" s="234"/>
      <c r="J1280" s="230"/>
      <c r="K1280" s="230"/>
      <c r="L1280" s="235"/>
      <c r="M1280" s="236"/>
      <c r="N1280" s="237"/>
      <c r="O1280" s="237"/>
      <c r="P1280" s="237"/>
      <c r="Q1280" s="237"/>
      <c r="R1280" s="237"/>
      <c r="S1280" s="237"/>
      <c r="T1280" s="238"/>
      <c r="AT1280" s="239" t="s">
        <v>177</v>
      </c>
      <c r="AU1280" s="239" t="s">
        <v>82</v>
      </c>
      <c r="AV1280" s="12" t="s">
        <v>173</v>
      </c>
      <c r="AW1280" s="12" t="s">
        <v>33</v>
      </c>
      <c r="AX1280" s="12" t="s">
        <v>80</v>
      </c>
      <c r="AY1280" s="239" t="s">
        <v>166</v>
      </c>
    </row>
    <row r="1281" s="1" customFormat="1" ht="22.5" customHeight="1">
      <c r="B1281" s="37"/>
      <c r="C1281" s="203" t="s">
        <v>1824</v>
      </c>
      <c r="D1281" s="203" t="s">
        <v>168</v>
      </c>
      <c r="E1281" s="204" t="s">
        <v>1825</v>
      </c>
      <c r="F1281" s="205" t="s">
        <v>1826</v>
      </c>
      <c r="G1281" s="206" t="s">
        <v>221</v>
      </c>
      <c r="H1281" s="207">
        <v>4.5979999999999999</v>
      </c>
      <c r="I1281" s="208"/>
      <c r="J1281" s="209">
        <f>ROUND(I1281*H1281,2)</f>
        <v>0</v>
      </c>
      <c r="K1281" s="205" t="s">
        <v>172</v>
      </c>
      <c r="L1281" s="42"/>
      <c r="M1281" s="210" t="s">
        <v>19</v>
      </c>
      <c r="N1281" s="211" t="s">
        <v>43</v>
      </c>
      <c r="O1281" s="78"/>
      <c r="P1281" s="212">
        <f>O1281*H1281</f>
        <v>0</v>
      </c>
      <c r="Q1281" s="212">
        <v>0</v>
      </c>
      <c r="R1281" s="212">
        <f>Q1281*H1281</f>
        <v>0</v>
      </c>
      <c r="S1281" s="212">
        <v>0</v>
      </c>
      <c r="T1281" s="213">
        <f>S1281*H1281</f>
        <v>0</v>
      </c>
      <c r="AR1281" s="16" t="s">
        <v>267</v>
      </c>
      <c r="AT1281" s="16" t="s">
        <v>168</v>
      </c>
      <c r="AU1281" s="16" t="s">
        <v>82</v>
      </c>
      <c r="AY1281" s="16" t="s">
        <v>166</v>
      </c>
      <c r="BE1281" s="214">
        <f>IF(N1281="základní",J1281,0)</f>
        <v>0</v>
      </c>
      <c r="BF1281" s="214">
        <f>IF(N1281="snížená",J1281,0)</f>
        <v>0</v>
      </c>
      <c r="BG1281" s="214">
        <f>IF(N1281="zákl. přenesená",J1281,0)</f>
        <v>0</v>
      </c>
      <c r="BH1281" s="214">
        <f>IF(N1281="sníž. přenesená",J1281,0)</f>
        <v>0</v>
      </c>
      <c r="BI1281" s="214">
        <f>IF(N1281="nulová",J1281,0)</f>
        <v>0</v>
      </c>
      <c r="BJ1281" s="16" t="s">
        <v>80</v>
      </c>
      <c r="BK1281" s="214">
        <f>ROUND(I1281*H1281,2)</f>
        <v>0</v>
      </c>
      <c r="BL1281" s="16" t="s">
        <v>267</v>
      </c>
      <c r="BM1281" s="16" t="s">
        <v>1827</v>
      </c>
    </row>
    <row r="1282" s="1" customFormat="1">
      <c r="B1282" s="37"/>
      <c r="C1282" s="38"/>
      <c r="D1282" s="215" t="s">
        <v>175</v>
      </c>
      <c r="E1282" s="38"/>
      <c r="F1282" s="216" t="s">
        <v>1088</v>
      </c>
      <c r="G1282" s="38"/>
      <c r="H1282" s="38"/>
      <c r="I1282" s="129"/>
      <c r="J1282" s="38"/>
      <c r="K1282" s="38"/>
      <c r="L1282" s="42"/>
      <c r="M1282" s="217"/>
      <c r="N1282" s="78"/>
      <c r="O1282" s="78"/>
      <c r="P1282" s="78"/>
      <c r="Q1282" s="78"/>
      <c r="R1282" s="78"/>
      <c r="S1282" s="78"/>
      <c r="T1282" s="79"/>
      <c r="AT1282" s="16" t="s">
        <v>175</v>
      </c>
      <c r="AU1282" s="16" t="s">
        <v>82</v>
      </c>
    </row>
    <row r="1283" s="1" customFormat="1" ht="22.5" customHeight="1">
      <c r="B1283" s="37"/>
      <c r="C1283" s="203" t="s">
        <v>1828</v>
      </c>
      <c r="D1283" s="203" t="s">
        <v>168</v>
      </c>
      <c r="E1283" s="204" t="s">
        <v>1829</v>
      </c>
      <c r="F1283" s="205" t="s">
        <v>1830</v>
      </c>
      <c r="G1283" s="206" t="s">
        <v>221</v>
      </c>
      <c r="H1283" s="207">
        <v>4.5979999999999999</v>
      </c>
      <c r="I1283" s="208"/>
      <c r="J1283" s="209">
        <f>ROUND(I1283*H1283,2)</f>
        <v>0</v>
      </c>
      <c r="K1283" s="205" t="s">
        <v>172</v>
      </c>
      <c r="L1283" s="42"/>
      <c r="M1283" s="210" t="s">
        <v>19</v>
      </c>
      <c r="N1283" s="211" t="s">
        <v>43</v>
      </c>
      <c r="O1283" s="78"/>
      <c r="P1283" s="212">
        <f>O1283*H1283</f>
        <v>0</v>
      </c>
      <c r="Q1283" s="212">
        <v>0</v>
      </c>
      <c r="R1283" s="212">
        <f>Q1283*H1283</f>
        <v>0</v>
      </c>
      <c r="S1283" s="212">
        <v>0</v>
      </c>
      <c r="T1283" s="213">
        <f>S1283*H1283</f>
        <v>0</v>
      </c>
      <c r="AR1283" s="16" t="s">
        <v>267</v>
      </c>
      <c r="AT1283" s="16" t="s">
        <v>168</v>
      </c>
      <c r="AU1283" s="16" t="s">
        <v>82</v>
      </c>
      <c r="AY1283" s="16" t="s">
        <v>166</v>
      </c>
      <c r="BE1283" s="214">
        <f>IF(N1283="základní",J1283,0)</f>
        <v>0</v>
      </c>
      <c r="BF1283" s="214">
        <f>IF(N1283="snížená",J1283,0)</f>
        <v>0</v>
      </c>
      <c r="BG1283" s="214">
        <f>IF(N1283="zákl. přenesená",J1283,0)</f>
        <v>0</v>
      </c>
      <c r="BH1283" s="214">
        <f>IF(N1283="sníž. přenesená",J1283,0)</f>
        <v>0</v>
      </c>
      <c r="BI1283" s="214">
        <f>IF(N1283="nulová",J1283,0)</f>
        <v>0</v>
      </c>
      <c r="BJ1283" s="16" t="s">
        <v>80</v>
      </c>
      <c r="BK1283" s="214">
        <f>ROUND(I1283*H1283,2)</f>
        <v>0</v>
      </c>
      <c r="BL1283" s="16" t="s">
        <v>267</v>
      </c>
      <c r="BM1283" s="16" t="s">
        <v>1831</v>
      </c>
    </row>
    <row r="1284" s="1" customFormat="1">
      <c r="B1284" s="37"/>
      <c r="C1284" s="38"/>
      <c r="D1284" s="215" t="s">
        <v>175</v>
      </c>
      <c r="E1284" s="38"/>
      <c r="F1284" s="216" t="s">
        <v>1088</v>
      </c>
      <c r="G1284" s="38"/>
      <c r="H1284" s="38"/>
      <c r="I1284" s="129"/>
      <c r="J1284" s="38"/>
      <c r="K1284" s="38"/>
      <c r="L1284" s="42"/>
      <c r="M1284" s="217"/>
      <c r="N1284" s="78"/>
      <c r="O1284" s="78"/>
      <c r="P1284" s="78"/>
      <c r="Q1284" s="78"/>
      <c r="R1284" s="78"/>
      <c r="S1284" s="78"/>
      <c r="T1284" s="79"/>
      <c r="AT1284" s="16" t="s">
        <v>175</v>
      </c>
      <c r="AU1284" s="16" t="s">
        <v>82</v>
      </c>
    </row>
    <row r="1285" s="10" customFormat="1" ht="22.8" customHeight="1">
      <c r="B1285" s="187"/>
      <c r="C1285" s="188"/>
      <c r="D1285" s="189" t="s">
        <v>71</v>
      </c>
      <c r="E1285" s="201" t="s">
        <v>1832</v>
      </c>
      <c r="F1285" s="201" t="s">
        <v>1833</v>
      </c>
      <c r="G1285" s="188"/>
      <c r="H1285" s="188"/>
      <c r="I1285" s="191"/>
      <c r="J1285" s="202">
        <f>BK1285</f>
        <v>0</v>
      </c>
      <c r="K1285" s="188"/>
      <c r="L1285" s="193"/>
      <c r="M1285" s="194"/>
      <c r="N1285" s="195"/>
      <c r="O1285" s="195"/>
      <c r="P1285" s="196">
        <f>SUM(P1286:P1320)</f>
        <v>0</v>
      </c>
      <c r="Q1285" s="195"/>
      <c r="R1285" s="196">
        <f>SUM(R1286:R1320)</f>
        <v>3.9120944399999988</v>
      </c>
      <c r="S1285" s="195"/>
      <c r="T1285" s="197">
        <f>SUM(T1286:T1320)</f>
        <v>1.065015</v>
      </c>
      <c r="AR1285" s="198" t="s">
        <v>82</v>
      </c>
      <c r="AT1285" s="199" t="s">
        <v>71</v>
      </c>
      <c r="AU1285" s="199" t="s">
        <v>80</v>
      </c>
      <c r="AY1285" s="198" t="s">
        <v>166</v>
      </c>
      <c r="BK1285" s="200">
        <f>SUM(BK1286:BK1320)</f>
        <v>0</v>
      </c>
    </row>
    <row r="1286" s="1" customFormat="1" ht="16.5" customHeight="1">
      <c r="B1286" s="37"/>
      <c r="C1286" s="203" t="s">
        <v>1834</v>
      </c>
      <c r="D1286" s="203" t="s">
        <v>168</v>
      </c>
      <c r="E1286" s="204" t="s">
        <v>1835</v>
      </c>
      <c r="F1286" s="205" t="s">
        <v>1836</v>
      </c>
      <c r="G1286" s="206" t="s">
        <v>287</v>
      </c>
      <c r="H1286" s="207">
        <v>385.25999999999999</v>
      </c>
      <c r="I1286" s="208"/>
      <c r="J1286" s="209">
        <f>ROUND(I1286*H1286,2)</f>
        <v>0</v>
      </c>
      <c r="K1286" s="205" t="s">
        <v>172</v>
      </c>
      <c r="L1286" s="42"/>
      <c r="M1286" s="210" t="s">
        <v>19</v>
      </c>
      <c r="N1286" s="211" t="s">
        <v>43</v>
      </c>
      <c r="O1286" s="78"/>
      <c r="P1286" s="212">
        <f>O1286*H1286</f>
        <v>0</v>
      </c>
      <c r="Q1286" s="212">
        <v>0</v>
      </c>
      <c r="R1286" s="212">
        <f>Q1286*H1286</f>
        <v>0</v>
      </c>
      <c r="S1286" s="212">
        <v>0</v>
      </c>
      <c r="T1286" s="213">
        <f>S1286*H1286</f>
        <v>0</v>
      </c>
      <c r="AR1286" s="16" t="s">
        <v>267</v>
      </c>
      <c r="AT1286" s="16" t="s">
        <v>168</v>
      </c>
      <c r="AU1286" s="16" t="s">
        <v>82</v>
      </c>
      <c r="AY1286" s="16" t="s">
        <v>166</v>
      </c>
      <c r="BE1286" s="214">
        <f>IF(N1286="základní",J1286,0)</f>
        <v>0</v>
      </c>
      <c r="BF1286" s="214">
        <f>IF(N1286="snížená",J1286,0)</f>
        <v>0</v>
      </c>
      <c r="BG1286" s="214">
        <f>IF(N1286="zákl. přenesená",J1286,0)</f>
        <v>0</v>
      </c>
      <c r="BH1286" s="214">
        <f>IF(N1286="sníž. přenesená",J1286,0)</f>
        <v>0</v>
      </c>
      <c r="BI1286" s="214">
        <f>IF(N1286="nulová",J1286,0)</f>
        <v>0</v>
      </c>
      <c r="BJ1286" s="16" t="s">
        <v>80</v>
      </c>
      <c r="BK1286" s="214">
        <f>ROUND(I1286*H1286,2)</f>
        <v>0</v>
      </c>
      <c r="BL1286" s="16" t="s">
        <v>267</v>
      </c>
      <c r="BM1286" s="16" t="s">
        <v>1837</v>
      </c>
    </row>
    <row r="1287" s="1" customFormat="1">
      <c r="B1287" s="37"/>
      <c r="C1287" s="38"/>
      <c r="D1287" s="215" t="s">
        <v>175</v>
      </c>
      <c r="E1287" s="38"/>
      <c r="F1287" s="216" t="s">
        <v>1838</v>
      </c>
      <c r="G1287" s="38"/>
      <c r="H1287" s="38"/>
      <c r="I1287" s="129"/>
      <c r="J1287" s="38"/>
      <c r="K1287" s="38"/>
      <c r="L1287" s="42"/>
      <c r="M1287" s="217"/>
      <c r="N1287" s="78"/>
      <c r="O1287" s="78"/>
      <c r="P1287" s="78"/>
      <c r="Q1287" s="78"/>
      <c r="R1287" s="78"/>
      <c r="S1287" s="78"/>
      <c r="T1287" s="79"/>
      <c r="AT1287" s="16" t="s">
        <v>175</v>
      </c>
      <c r="AU1287" s="16" t="s">
        <v>82</v>
      </c>
    </row>
    <row r="1288" s="11" customFormat="1">
      <c r="B1288" s="218"/>
      <c r="C1288" s="219"/>
      <c r="D1288" s="215" t="s">
        <v>177</v>
      </c>
      <c r="E1288" s="220" t="s">
        <v>19</v>
      </c>
      <c r="F1288" s="221" t="s">
        <v>1839</v>
      </c>
      <c r="G1288" s="219"/>
      <c r="H1288" s="222">
        <v>385.25999999999999</v>
      </c>
      <c r="I1288" s="223"/>
      <c r="J1288" s="219"/>
      <c r="K1288" s="219"/>
      <c r="L1288" s="224"/>
      <c r="M1288" s="225"/>
      <c r="N1288" s="226"/>
      <c r="O1288" s="226"/>
      <c r="P1288" s="226"/>
      <c r="Q1288" s="226"/>
      <c r="R1288" s="226"/>
      <c r="S1288" s="226"/>
      <c r="T1288" s="227"/>
      <c r="AT1288" s="228" t="s">
        <v>177</v>
      </c>
      <c r="AU1288" s="228" t="s">
        <v>82</v>
      </c>
      <c r="AV1288" s="11" t="s">
        <v>82</v>
      </c>
      <c r="AW1288" s="11" t="s">
        <v>33</v>
      </c>
      <c r="AX1288" s="11" t="s">
        <v>72</v>
      </c>
      <c r="AY1288" s="228" t="s">
        <v>166</v>
      </c>
    </row>
    <row r="1289" s="12" customFormat="1">
      <c r="B1289" s="229"/>
      <c r="C1289" s="230"/>
      <c r="D1289" s="215" t="s">
        <v>177</v>
      </c>
      <c r="E1289" s="231" t="s">
        <v>19</v>
      </c>
      <c r="F1289" s="232" t="s">
        <v>179</v>
      </c>
      <c r="G1289" s="230"/>
      <c r="H1289" s="233">
        <v>385.25999999999999</v>
      </c>
      <c r="I1289" s="234"/>
      <c r="J1289" s="230"/>
      <c r="K1289" s="230"/>
      <c r="L1289" s="235"/>
      <c r="M1289" s="236"/>
      <c r="N1289" s="237"/>
      <c r="O1289" s="237"/>
      <c r="P1289" s="237"/>
      <c r="Q1289" s="237"/>
      <c r="R1289" s="237"/>
      <c r="S1289" s="237"/>
      <c r="T1289" s="238"/>
      <c r="AT1289" s="239" t="s">
        <v>177</v>
      </c>
      <c r="AU1289" s="239" t="s">
        <v>82</v>
      </c>
      <c r="AV1289" s="12" t="s">
        <v>173</v>
      </c>
      <c r="AW1289" s="12" t="s">
        <v>33</v>
      </c>
      <c r="AX1289" s="12" t="s">
        <v>80</v>
      </c>
      <c r="AY1289" s="239" t="s">
        <v>166</v>
      </c>
    </row>
    <row r="1290" s="1" customFormat="1" ht="16.5" customHeight="1">
      <c r="B1290" s="37"/>
      <c r="C1290" s="203" t="s">
        <v>1840</v>
      </c>
      <c r="D1290" s="203" t="s">
        <v>168</v>
      </c>
      <c r="E1290" s="204" t="s">
        <v>1841</v>
      </c>
      <c r="F1290" s="205" t="s">
        <v>1842</v>
      </c>
      <c r="G1290" s="206" t="s">
        <v>287</v>
      </c>
      <c r="H1290" s="207">
        <v>385.25999999999999</v>
      </c>
      <c r="I1290" s="208"/>
      <c r="J1290" s="209">
        <f>ROUND(I1290*H1290,2)</f>
        <v>0</v>
      </c>
      <c r="K1290" s="205" t="s">
        <v>172</v>
      </c>
      <c r="L1290" s="42"/>
      <c r="M1290" s="210" t="s">
        <v>19</v>
      </c>
      <c r="N1290" s="211" t="s">
        <v>43</v>
      </c>
      <c r="O1290" s="78"/>
      <c r="P1290" s="212">
        <f>O1290*H1290</f>
        <v>0</v>
      </c>
      <c r="Q1290" s="212">
        <v>3.0000000000000001E-05</v>
      </c>
      <c r="R1290" s="212">
        <f>Q1290*H1290</f>
        <v>0.0115578</v>
      </c>
      <c r="S1290" s="212">
        <v>0</v>
      </c>
      <c r="T1290" s="213">
        <f>S1290*H1290</f>
        <v>0</v>
      </c>
      <c r="AR1290" s="16" t="s">
        <v>267</v>
      </c>
      <c r="AT1290" s="16" t="s">
        <v>168</v>
      </c>
      <c r="AU1290" s="16" t="s">
        <v>82</v>
      </c>
      <c r="AY1290" s="16" t="s">
        <v>166</v>
      </c>
      <c r="BE1290" s="214">
        <f>IF(N1290="základní",J1290,0)</f>
        <v>0</v>
      </c>
      <c r="BF1290" s="214">
        <f>IF(N1290="snížená",J1290,0)</f>
        <v>0</v>
      </c>
      <c r="BG1290" s="214">
        <f>IF(N1290="zákl. přenesená",J1290,0)</f>
        <v>0</v>
      </c>
      <c r="BH1290" s="214">
        <f>IF(N1290="sníž. přenesená",J1290,0)</f>
        <v>0</v>
      </c>
      <c r="BI1290" s="214">
        <f>IF(N1290="nulová",J1290,0)</f>
        <v>0</v>
      </c>
      <c r="BJ1290" s="16" t="s">
        <v>80</v>
      </c>
      <c r="BK1290" s="214">
        <f>ROUND(I1290*H1290,2)</f>
        <v>0</v>
      </c>
      <c r="BL1290" s="16" t="s">
        <v>267</v>
      </c>
      <c r="BM1290" s="16" t="s">
        <v>1843</v>
      </c>
    </row>
    <row r="1291" s="1" customFormat="1">
      <c r="B1291" s="37"/>
      <c r="C1291" s="38"/>
      <c r="D1291" s="215" t="s">
        <v>175</v>
      </c>
      <c r="E1291" s="38"/>
      <c r="F1291" s="216" t="s">
        <v>1838</v>
      </c>
      <c r="G1291" s="38"/>
      <c r="H1291" s="38"/>
      <c r="I1291" s="129"/>
      <c r="J1291" s="38"/>
      <c r="K1291" s="38"/>
      <c r="L1291" s="42"/>
      <c r="M1291" s="217"/>
      <c r="N1291" s="78"/>
      <c r="O1291" s="78"/>
      <c r="P1291" s="78"/>
      <c r="Q1291" s="78"/>
      <c r="R1291" s="78"/>
      <c r="S1291" s="78"/>
      <c r="T1291" s="79"/>
      <c r="AT1291" s="16" t="s">
        <v>175</v>
      </c>
      <c r="AU1291" s="16" t="s">
        <v>82</v>
      </c>
    </row>
    <row r="1292" s="1" customFormat="1" ht="16.5" customHeight="1">
      <c r="B1292" s="37"/>
      <c r="C1292" s="203" t="s">
        <v>1844</v>
      </c>
      <c r="D1292" s="203" t="s">
        <v>168</v>
      </c>
      <c r="E1292" s="204" t="s">
        <v>1845</v>
      </c>
      <c r="F1292" s="205" t="s">
        <v>1846</v>
      </c>
      <c r="G1292" s="206" t="s">
        <v>287</v>
      </c>
      <c r="H1292" s="207">
        <v>385.25999999999999</v>
      </c>
      <c r="I1292" s="208"/>
      <c r="J1292" s="209">
        <f>ROUND(I1292*H1292,2)</f>
        <v>0</v>
      </c>
      <c r="K1292" s="205" t="s">
        <v>172</v>
      </c>
      <c r="L1292" s="42"/>
      <c r="M1292" s="210" t="s">
        <v>19</v>
      </c>
      <c r="N1292" s="211" t="s">
        <v>43</v>
      </c>
      <c r="O1292" s="78"/>
      <c r="P1292" s="212">
        <f>O1292*H1292</f>
        <v>0</v>
      </c>
      <c r="Q1292" s="212">
        <v>0.0074999999999999997</v>
      </c>
      <c r="R1292" s="212">
        <f>Q1292*H1292</f>
        <v>2.8894499999999996</v>
      </c>
      <c r="S1292" s="212">
        <v>0</v>
      </c>
      <c r="T1292" s="213">
        <f>S1292*H1292</f>
        <v>0</v>
      </c>
      <c r="AR1292" s="16" t="s">
        <v>267</v>
      </c>
      <c r="AT1292" s="16" t="s">
        <v>168</v>
      </c>
      <c r="AU1292" s="16" t="s">
        <v>82</v>
      </c>
      <c r="AY1292" s="16" t="s">
        <v>166</v>
      </c>
      <c r="BE1292" s="214">
        <f>IF(N1292="základní",J1292,0)</f>
        <v>0</v>
      </c>
      <c r="BF1292" s="214">
        <f>IF(N1292="snížená",J1292,0)</f>
        <v>0</v>
      </c>
      <c r="BG1292" s="214">
        <f>IF(N1292="zákl. přenesená",J1292,0)</f>
        <v>0</v>
      </c>
      <c r="BH1292" s="214">
        <f>IF(N1292="sníž. přenesená",J1292,0)</f>
        <v>0</v>
      </c>
      <c r="BI1292" s="214">
        <f>IF(N1292="nulová",J1292,0)</f>
        <v>0</v>
      </c>
      <c r="BJ1292" s="16" t="s">
        <v>80</v>
      </c>
      <c r="BK1292" s="214">
        <f>ROUND(I1292*H1292,2)</f>
        <v>0</v>
      </c>
      <c r="BL1292" s="16" t="s">
        <v>267</v>
      </c>
      <c r="BM1292" s="16" t="s">
        <v>1847</v>
      </c>
    </row>
    <row r="1293" s="1" customFormat="1">
      <c r="B1293" s="37"/>
      <c r="C1293" s="38"/>
      <c r="D1293" s="215" t="s">
        <v>175</v>
      </c>
      <c r="E1293" s="38"/>
      <c r="F1293" s="216" t="s">
        <v>1838</v>
      </c>
      <c r="G1293" s="38"/>
      <c r="H1293" s="38"/>
      <c r="I1293" s="129"/>
      <c r="J1293" s="38"/>
      <c r="K1293" s="38"/>
      <c r="L1293" s="42"/>
      <c r="M1293" s="217"/>
      <c r="N1293" s="78"/>
      <c r="O1293" s="78"/>
      <c r="P1293" s="78"/>
      <c r="Q1293" s="78"/>
      <c r="R1293" s="78"/>
      <c r="S1293" s="78"/>
      <c r="T1293" s="79"/>
      <c r="AT1293" s="16" t="s">
        <v>175</v>
      </c>
      <c r="AU1293" s="16" t="s">
        <v>82</v>
      </c>
    </row>
    <row r="1294" s="1" customFormat="1" ht="16.5" customHeight="1">
      <c r="B1294" s="37"/>
      <c r="C1294" s="203" t="s">
        <v>1848</v>
      </c>
      <c r="D1294" s="203" t="s">
        <v>168</v>
      </c>
      <c r="E1294" s="204" t="s">
        <v>1849</v>
      </c>
      <c r="F1294" s="205" t="s">
        <v>1850</v>
      </c>
      <c r="G1294" s="206" t="s">
        <v>287</v>
      </c>
      <c r="H1294" s="207">
        <v>355.005</v>
      </c>
      <c r="I1294" s="208"/>
      <c r="J1294" s="209">
        <f>ROUND(I1294*H1294,2)</f>
        <v>0</v>
      </c>
      <c r="K1294" s="205" t="s">
        <v>172</v>
      </c>
      <c r="L1294" s="42"/>
      <c r="M1294" s="210" t="s">
        <v>19</v>
      </c>
      <c r="N1294" s="211" t="s">
        <v>43</v>
      </c>
      <c r="O1294" s="78"/>
      <c r="P1294" s="212">
        <f>O1294*H1294</f>
        <v>0</v>
      </c>
      <c r="Q1294" s="212">
        <v>0</v>
      </c>
      <c r="R1294" s="212">
        <f>Q1294*H1294</f>
        <v>0</v>
      </c>
      <c r="S1294" s="212">
        <v>0.0030000000000000001</v>
      </c>
      <c r="T1294" s="213">
        <f>S1294*H1294</f>
        <v>1.065015</v>
      </c>
      <c r="AR1294" s="16" t="s">
        <v>267</v>
      </c>
      <c r="AT1294" s="16" t="s">
        <v>168</v>
      </c>
      <c r="AU1294" s="16" t="s">
        <v>82</v>
      </c>
      <c r="AY1294" s="16" t="s">
        <v>166</v>
      </c>
      <c r="BE1294" s="214">
        <f>IF(N1294="základní",J1294,0)</f>
        <v>0</v>
      </c>
      <c r="BF1294" s="214">
        <f>IF(N1294="snížená",J1294,0)</f>
        <v>0</v>
      </c>
      <c r="BG1294" s="214">
        <f>IF(N1294="zákl. přenesená",J1294,0)</f>
        <v>0</v>
      </c>
      <c r="BH1294" s="214">
        <f>IF(N1294="sníž. přenesená",J1294,0)</f>
        <v>0</v>
      </c>
      <c r="BI1294" s="214">
        <f>IF(N1294="nulová",J1294,0)</f>
        <v>0</v>
      </c>
      <c r="BJ1294" s="16" t="s">
        <v>80</v>
      </c>
      <c r="BK1294" s="214">
        <f>ROUND(I1294*H1294,2)</f>
        <v>0</v>
      </c>
      <c r="BL1294" s="16" t="s">
        <v>267</v>
      </c>
      <c r="BM1294" s="16" t="s">
        <v>1851</v>
      </c>
    </row>
    <row r="1295" s="11" customFormat="1">
      <c r="B1295" s="218"/>
      <c r="C1295" s="219"/>
      <c r="D1295" s="215" t="s">
        <v>177</v>
      </c>
      <c r="E1295" s="220" t="s">
        <v>19</v>
      </c>
      <c r="F1295" s="221" t="s">
        <v>1852</v>
      </c>
      <c r="G1295" s="219"/>
      <c r="H1295" s="222">
        <v>355.005</v>
      </c>
      <c r="I1295" s="223"/>
      <c r="J1295" s="219"/>
      <c r="K1295" s="219"/>
      <c r="L1295" s="224"/>
      <c r="M1295" s="225"/>
      <c r="N1295" s="226"/>
      <c r="O1295" s="226"/>
      <c r="P1295" s="226"/>
      <c r="Q1295" s="226"/>
      <c r="R1295" s="226"/>
      <c r="S1295" s="226"/>
      <c r="T1295" s="227"/>
      <c r="AT1295" s="228" t="s">
        <v>177</v>
      </c>
      <c r="AU1295" s="228" t="s">
        <v>82</v>
      </c>
      <c r="AV1295" s="11" t="s">
        <v>82</v>
      </c>
      <c r="AW1295" s="11" t="s">
        <v>33</v>
      </c>
      <c r="AX1295" s="11" t="s">
        <v>72</v>
      </c>
      <c r="AY1295" s="228" t="s">
        <v>166</v>
      </c>
    </row>
    <row r="1296" s="13" customFormat="1">
      <c r="B1296" s="240"/>
      <c r="C1296" s="241"/>
      <c r="D1296" s="215" t="s">
        <v>177</v>
      </c>
      <c r="E1296" s="242" t="s">
        <v>19</v>
      </c>
      <c r="F1296" s="243" t="s">
        <v>1853</v>
      </c>
      <c r="G1296" s="241"/>
      <c r="H1296" s="242" t="s">
        <v>19</v>
      </c>
      <c r="I1296" s="244"/>
      <c r="J1296" s="241"/>
      <c r="K1296" s="241"/>
      <c r="L1296" s="245"/>
      <c r="M1296" s="246"/>
      <c r="N1296" s="247"/>
      <c r="O1296" s="247"/>
      <c r="P1296" s="247"/>
      <c r="Q1296" s="247"/>
      <c r="R1296" s="247"/>
      <c r="S1296" s="247"/>
      <c r="T1296" s="248"/>
      <c r="AT1296" s="249" t="s">
        <v>177</v>
      </c>
      <c r="AU1296" s="249" t="s">
        <v>82</v>
      </c>
      <c r="AV1296" s="13" t="s">
        <v>80</v>
      </c>
      <c r="AW1296" s="13" t="s">
        <v>33</v>
      </c>
      <c r="AX1296" s="13" t="s">
        <v>72</v>
      </c>
      <c r="AY1296" s="249" t="s">
        <v>166</v>
      </c>
    </row>
    <row r="1297" s="12" customFormat="1">
      <c r="B1297" s="229"/>
      <c r="C1297" s="230"/>
      <c r="D1297" s="215" t="s">
        <v>177</v>
      </c>
      <c r="E1297" s="231" t="s">
        <v>19</v>
      </c>
      <c r="F1297" s="232" t="s">
        <v>179</v>
      </c>
      <c r="G1297" s="230"/>
      <c r="H1297" s="233">
        <v>355.005</v>
      </c>
      <c r="I1297" s="234"/>
      <c r="J1297" s="230"/>
      <c r="K1297" s="230"/>
      <c r="L1297" s="235"/>
      <c r="M1297" s="236"/>
      <c r="N1297" s="237"/>
      <c r="O1297" s="237"/>
      <c r="P1297" s="237"/>
      <c r="Q1297" s="237"/>
      <c r="R1297" s="237"/>
      <c r="S1297" s="237"/>
      <c r="T1297" s="238"/>
      <c r="AT1297" s="239" t="s">
        <v>177</v>
      </c>
      <c r="AU1297" s="239" t="s">
        <v>82</v>
      </c>
      <c r="AV1297" s="12" t="s">
        <v>173</v>
      </c>
      <c r="AW1297" s="12" t="s">
        <v>33</v>
      </c>
      <c r="AX1297" s="12" t="s">
        <v>80</v>
      </c>
      <c r="AY1297" s="239" t="s">
        <v>166</v>
      </c>
    </row>
    <row r="1298" s="1" customFormat="1" ht="16.5" customHeight="1">
      <c r="B1298" s="37"/>
      <c r="C1298" s="203" t="s">
        <v>1854</v>
      </c>
      <c r="D1298" s="203" t="s">
        <v>168</v>
      </c>
      <c r="E1298" s="204" t="s">
        <v>1855</v>
      </c>
      <c r="F1298" s="205" t="s">
        <v>1856</v>
      </c>
      <c r="G1298" s="206" t="s">
        <v>287</v>
      </c>
      <c r="H1298" s="207">
        <v>358.70999999999998</v>
      </c>
      <c r="I1298" s="208"/>
      <c r="J1298" s="209">
        <f>ROUND(I1298*H1298,2)</f>
        <v>0</v>
      </c>
      <c r="K1298" s="205" t="s">
        <v>19</v>
      </c>
      <c r="L1298" s="42"/>
      <c r="M1298" s="210" t="s">
        <v>19</v>
      </c>
      <c r="N1298" s="211" t="s">
        <v>43</v>
      </c>
      <c r="O1298" s="78"/>
      <c r="P1298" s="212">
        <f>O1298*H1298</f>
        <v>0</v>
      </c>
      <c r="Q1298" s="212">
        <v>0.00040000000000000002</v>
      </c>
      <c r="R1298" s="212">
        <f>Q1298*H1298</f>
        <v>0.143484</v>
      </c>
      <c r="S1298" s="212">
        <v>0</v>
      </c>
      <c r="T1298" s="213">
        <f>S1298*H1298</f>
        <v>0</v>
      </c>
      <c r="AR1298" s="16" t="s">
        <v>267</v>
      </c>
      <c r="AT1298" s="16" t="s">
        <v>168</v>
      </c>
      <c r="AU1298" s="16" t="s">
        <v>82</v>
      </c>
      <c r="AY1298" s="16" t="s">
        <v>166</v>
      </c>
      <c r="BE1298" s="214">
        <f>IF(N1298="základní",J1298,0)</f>
        <v>0</v>
      </c>
      <c r="BF1298" s="214">
        <f>IF(N1298="snížená",J1298,0)</f>
        <v>0</v>
      </c>
      <c r="BG1298" s="214">
        <f>IF(N1298="zákl. přenesená",J1298,0)</f>
        <v>0</v>
      </c>
      <c r="BH1298" s="214">
        <f>IF(N1298="sníž. přenesená",J1298,0)</f>
        <v>0</v>
      </c>
      <c r="BI1298" s="214">
        <f>IF(N1298="nulová",J1298,0)</f>
        <v>0</v>
      </c>
      <c r="BJ1298" s="16" t="s">
        <v>80</v>
      </c>
      <c r="BK1298" s="214">
        <f>ROUND(I1298*H1298,2)</f>
        <v>0</v>
      </c>
      <c r="BL1298" s="16" t="s">
        <v>267</v>
      </c>
      <c r="BM1298" s="16" t="s">
        <v>1857</v>
      </c>
    </row>
    <row r="1299" s="13" customFormat="1">
      <c r="B1299" s="240"/>
      <c r="C1299" s="241"/>
      <c r="D1299" s="215" t="s">
        <v>177</v>
      </c>
      <c r="E1299" s="242" t="s">
        <v>19</v>
      </c>
      <c r="F1299" s="243" t="s">
        <v>1858</v>
      </c>
      <c r="G1299" s="241"/>
      <c r="H1299" s="242" t="s">
        <v>19</v>
      </c>
      <c r="I1299" s="244"/>
      <c r="J1299" s="241"/>
      <c r="K1299" s="241"/>
      <c r="L1299" s="245"/>
      <c r="M1299" s="246"/>
      <c r="N1299" s="247"/>
      <c r="O1299" s="247"/>
      <c r="P1299" s="247"/>
      <c r="Q1299" s="247"/>
      <c r="R1299" s="247"/>
      <c r="S1299" s="247"/>
      <c r="T1299" s="248"/>
      <c r="AT1299" s="249" t="s">
        <v>177</v>
      </c>
      <c r="AU1299" s="249" t="s">
        <v>82</v>
      </c>
      <c r="AV1299" s="13" t="s">
        <v>80</v>
      </c>
      <c r="AW1299" s="13" t="s">
        <v>33</v>
      </c>
      <c r="AX1299" s="13" t="s">
        <v>72</v>
      </c>
      <c r="AY1299" s="249" t="s">
        <v>166</v>
      </c>
    </row>
    <row r="1300" s="11" customFormat="1">
      <c r="B1300" s="218"/>
      <c r="C1300" s="219"/>
      <c r="D1300" s="215" t="s">
        <v>177</v>
      </c>
      <c r="E1300" s="220" t="s">
        <v>19</v>
      </c>
      <c r="F1300" s="221" t="s">
        <v>1859</v>
      </c>
      <c r="G1300" s="219"/>
      <c r="H1300" s="222">
        <v>358.70999999999998</v>
      </c>
      <c r="I1300" s="223"/>
      <c r="J1300" s="219"/>
      <c r="K1300" s="219"/>
      <c r="L1300" s="224"/>
      <c r="M1300" s="225"/>
      <c r="N1300" s="226"/>
      <c r="O1300" s="226"/>
      <c r="P1300" s="226"/>
      <c r="Q1300" s="226"/>
      <c r="R1300" s="226"/>
      <c r="S1300" s="226"/>
      <c r="T1300" s="227"/>
      <c r="AT1300" s="228" t="s">
        <v>177</v>
      </c>
      <c r="AU1300" s="228" t="s">
        <v>82</v>
      </c>
      <c r="AV1300" s="11" t="s">
        <v>82</v>
      </c>
      <c r="AW1300" s="11" t="s">
        <v>33</v>
      </c>
      <c r="AX1300" s="11" t="s">
        <v>72</v>
      </c>
      <c r="AY1300" s="228" t="s">
        <v>166</v>
      </c>
    </row>
    <row r="1301" s="12" customFormat="1">
      <c r="B1301" s="229"/>
      <c r="C1301" s="230"/>
      <c r="D1301" s="215" t="s">
        <v>177</v>
      </c>
      <c r="E1301" s="231" t="s">
        <v>19</v>
      </c>
      <c r="F1301" s="232" t="s">
        <v>179</v>
      </c>
      <c r="G1301" s="230"/>
      <c r="H1301" s="233">
        <v>358.70999999999998</v>
      </c>
      <c r="I1301" s="234"/>
      <c r="J1301" s="230"/>
      <c r="K1301" s="230"/>
      <c r="L1301" s="235"/>
      <c r="M1301" s="236"/>
      <c r="N1301" s="237"/>
      <c r="O1301" s="237"/>
      <c r="P1301" s="237"/>
      <c r="Q1301" s="237"/>
      <c r="R1301" s="237"/>
      <c r="S1301" s="237"/>
      <c r="T1301" s="238"/>
      <c r="AT1301" s="239" t="s">
        <v>177</v>
      </c>
      <c r="AU1301" s="239" t="s">
        <v>82</v>
      </c>
      <c r="AV1301" s="12" t="s">
        <v>173</v>
      </c>
      <c r="AW1301" s="12" t="s">
        <v>33</v>
      </c>
      <c r="AX1301" s="12" t="s">
        <v>80</v>
      </c>
      <c r="AY1301" s="239" t="s">
        <v>166</v>
      </c>
    </row>
    <row r="1302" s="1" customFormat="1" ht="16.5" customHeight="1">
      <c r="B1302" s="37"/>
      <c r="C1302" s="250" t="s">
        <v>1860</v>
      </c>
      <c r="D1302" s="250" t="s">
        <v>319</v>
      </c>
      <c r="E1302" s="251" t="s">
        <v>1861</v>
      </c>
      <c r="F1302" s="252" t="s">
        <v>1862</v>
      </c>
      <c r="G1302" s="253" t="s">
        <v>287</v>
      </c>
      <c r="H1302" s="254">
        <v>430.452</v>
      </c>
      <c r="I1302" s="255"/>
      <c r="J1302" s="256">
        <f>ROUND(I1302*H1302,2)</f>
        <v>0</v>
      </c>
      <c r="K1302" s="252" t="s">
        <v>19</v>
      </c>
      <c r="L1302" s="257"/>
      <c r="M1302" s="258" t="s">
        <v>19</v>
      </c>
      <c r="N1302" s="259" t="s">
        <v>43</v>
      </c>
      <c r="O1302" s="78"/>
      <c r="P1302" s="212">
        <f>O1302*H1302</f>
        <v>0</v>
      </c>
      <c r="Q1302" s="212">
        <v>0.0018500000000000001</v>
      </c>
      <c r="R1302" s="212">
        <f>Q1302*H1302</f>
        <v>0.79633620000000005</v>
      </c>
      <c r="S1302" s="212">
        <v>0</v>
      </c>
      <c r="T1302" s="213">
        <f>S1302*H1302</f>
        <v>0</v>
      </c>
      <c r="AR1302" s="16" t="s">
        <v>376</v>
      </c>
      <c r="AT1302" s="16" t="s">
        <v>319</v>
      </c>
      <c r="AU1302" s="16" t="s">
        <v>82</v>
      </c>
      <c r="AY1302" s="16" t="s">
        <v>166</v>
      </c>
      <c r="BE1302" s="214">
        <f>IF(N1302="základní",J1302,0)</f>
        <v>0</v>
      </c>
      <c r="BF1302" s="214">
        <f>IF(N1302="snížená",J1302,0)</f>
        <v>0</v>
      </c>
      <c r="BG1302" s="214">
        <f>IF(N1302="zákl. přenesená",J1302,0)</f>
        <v>0</v>
      </c>
      <c r="BH1302" s="214">
        <f>IF(N1302="sníž. přenesená",J1302,0)</f>
        <v>0</v>
      </c>
      <c r="BI1302" s="214">
        <f>IF(N1302="nulová",J1302,0)</f>
        <v>0</v>
      </c>
      <c r="BJ1302" s="16" t="s">
        <v>80</v>
      </c>
      <c r="BK1302" s="214">
        <f>ROUND(I1302*H1302,2)</f>
        <v>0</v>
      </c>
      <c r="BL1302" s="16" t="s">
        <v>267</v>
      </c>
      <c r="BM1302" s="16" t="s">
        <v>1863</v>
      </c>
    </row>
    <row r="1303" s="11" customFormat="1">
      <c r="B1303" s="218"/>
      <c r="C1303" s="219"/>
      <c r="D1303" s="215" t="s">
        <v>177</v>
      </c>
      <c r="E1303" s="219"/>
      <c r="F1303" s="221" t="s">
        <v>1864</v>
      </c>
      <c r="G1303" s="219"/>
      <c r="H1303" s="222">
        <v>430.452</v>
      </c>
      <c r="I1303" s="223"/>
      <c r="J1303" s="219"/>
      <c r="K1303" s="219"/>
      <c r="L1303" s="224"/>
      <c r="M1303" s="225"/>
      <c r="N1303" s="226"/>
      <c r="O1303" s="226"/>
      <c r="P1303" s="226"/>
      <c r="Q1303" s="226"/>
      <c r="R1303" s="226"/>
      <c r="S1303" s="226"/>
      <c r="T1303" s="227"/>
      <c r="AT1303" s="228" t="s">
        <v>177</v>
      </c>
      <c r="AU1303" s="228" t="s">
        <v>82</v>
      </c>
      <c r="AV1303" s="11" t="s">
        <v>82</v>
      </c>
      <c r="AW1303" s="11" t="s">
        <v>4</v>
      </c>
      <c r="AX1303" s="11" t="s">
        <v>80</v>
      </c>
      <c r="AY1303" s="228" t="s">
        <v>166</v>
      </c>
    </row>
    <row r="1304" s="1" customFormat="1" ht="16.5" customHeight="1">
      <c r="B1304" s="37"/>
      <c r="C1304" s="203" t="s">
        <v>1865</v>
      </c>
      <c r="D1304" s="203" t="s">
        <v>168</v>
      </c>
      <c r="E1304" s="204" t="s">
        <v>1855</v>
      </c>
      <c r="F1304" s="205" t="s">
        <v>1856</v>
      </c>
      <c r="G1304" s="206" t="s">
        <v>287</v>
      </c>
      <c r="H1304" s="207">
        <v>26.550000000000001</v>
      </c>
      <c r="I1304" s="208"/>
      <c r="J1304" s="209">
        <f>ROUND(I1304*H1304,2)</f>
        <v>0</v>
      </c>
      <c r="K1304" s="205" t="s">
        <v>19</v>
      </c>
      <c r="L1304" s="42"/>
      <c r="M1304" s="210" t="s">
        <v>19</v>
      </c>
      <c r="N1304" s="211" t="s">
        <v>43</v>
      </c>
      <c r="O1304" s="78"/>
      <c r="P1304" s="212">
        <f>O1304*H1304</f>
        <v>0</v>
      </c>
      <c r="Q1304" s="212">
        <v>0.00040000000000000002</v>
      </c>
      <c r="R1304" s="212">
        <f>Q1304*H1304</f>
        <v>0.010620000000000001</v>
      </c>
      <c r="S1304" s="212">
        <v>0</v>
      </c>
      <c r="T1304" s="213">
        <f>S1304*H1304</f>
        <v>0</v>
      </c>
      <c r="AR1304" s="16" t="s">
        <v>267</v>
      </c>
      <c r="AT1304" s="16" t="s">
        <v>168</v>
      </c>
      <c r="AU1304" s="16" t="s">
        <v>82</v>
      </c>
      <c r="AY1304" s="16" t="s">
        <v>166</v>
      </c>
      <c r="BE1304" s="214">
        <f>IF(N1304="základní",J1304,0)</f>
        <v>0</v>
      </c>
      <c r="BF1304" s="214">
        <f>IF(N1304="snížená",J1304,0)</f>
        <v>0</v>
      </c>
      <c r="BG1304" s="214">
        <f>IF(N1304="zákl. přenesená",J1304,0)</f>
        <v>0</v>
      </c>
      <c r="BH1304" s="214">
        <f>IF(N1304="sníž. přenesená",J1304,0)</f>
        <v>0</v>
      </c>
      <c r="BI1304" s="214">
        <f>IF(N1304="nulová",J1304,0)</f>
        <v>0</v>
      </c>
      <c r="BJ1304" s="16" t="s">
        <v>80</v>
      </c>
      <c r="BK1304" s="214">
        <f>ROUND(I1304*H1304,2)</f>
        <v>0</v>
      </c>
      <c r="BL1304" s="16" t="s">
        <v>267</v>
      </c>
      <c r="BM1304" s="16" t="s">
        <v>1866</v>
      </c>
    </row>
    <row r="1305" s="13" customFormat="1">
      <c r="B1305" s="240"/>
      <c r="C1305" s="241"/>
      <c r="D1305" s="215" t="s">
        <v>177</v>
      </c>
      <c r="E1305" s="242" t="s">
        <v>19</v>
      </c>
      <c r="F1305" s="243" t="s">
        <v>1867</v>
      </c>
      <c r="G1305" s="241"/>
      <c r="H1305" s="242" t="s">
        <v>19</v>
      </c>
      <c r="I1305" s="244"/>
      <c r="J1305" s="241"/>
      <c r="K1305" s="241"/>
      <c r="L1305" s="245"/>
      <c r="M1305" s="246"/>
      <c r="N1305" s="247"/>
      <c r="O1305" s="247"/>
      <c r="P1305" s="247"/>
      <c r="Q1305" s="247"/>
      <c r="R1305" s="247"/>
      <c r="S1305" s="247"/>
      <c r="T1305" s="248"/>
      <c r="AT1305" s="249" t="s">
        <v>177</v>
      </c>
      <c r="AU1305" s="249" t="s">
        <v>82</v>
      </c>
      <c r="AV1305" s="13" t="s">
        <v>80</v>
      </c>
      <c r="AW1305" s="13" t="s">
        <v>33</v>
      </c>
      <c r="AX1305" s="13" t="s">
        <v>72</v>
      </c>
      <c r="AY1305" s="249" t="s">
        <v>166</v>
      </c>
    </row>
    <row r="1306" s="11" customFormat="1">
      <c r="B1306" s="218"/>
      <c r="C1306" s="219"/>
      <c r="D1306" s="215" t="s">
        <v>177</v>
      </c>
      <c r="E1306" s="220" t="s">
        <v>19</v>
      </c>
      <c r="F1306" s="221" t="s">
        <v>1868</v>
      </c>
      <c r="G1306" s="219"/>
      <c r="H1306" s="222">
        <v>26.550000000000001</v>
      </c>
      <c r="I1306" s="223"/>
      <c r="J1306" s="219"/>
      <c r="K1306" s="219"/>
      <c r="L1306" s="224"/>
      <c r="M1306" s="225"/>
      <c r="N1306" s="226"/>
      <c r="O1306" s="226"/>
      <c r="P1306" s="226"/>
      <c r="Q1306" s="226"/>
      <c r="R1306" s="226"/>
      <c r="S1306" s="226"/>
      <c r="T1306" s="227"/>
      <c r="AT1306" s="228" t="s">
        <v>177</v>
      </c>
      <c r="AU1306" s="228" t="s">
        <v>82</v>
      </c>
      <c r="AV1306" s="11" t="s">
        <v>82</v>
      </c>
      <c r="AW1306" s="11" t="s">
        <v>33</v>
      </c>
      <c r="AX1306" s="11" t="s">
        <v>72</v>
      </c>
      <c r="AY1306" s="228" t="s">
        <v>166</v>
      </c>
    </row>
    <row r="1307" s="12" customFormat="1">
      <c r="B1307" s="229"/>
      <c r="C1307" s="230"/>
      <c r="D1307" s="215" t="s">
        <v>177</v>
      </c>
      <c r="E1307" s="231" t="s">
        <v>19</v>
      </c>
      <c r="F1307" s="232" t="s">
        <v>179</v>
      </c>
      <c r="G1307" s="230"/>
      <c r="H1307" s="233">
        <v>26.550000000000001</v>
      </c>
      <c r="I1307" s="234"/>
      <c r="J1307" s="230"/>
      <c r="K1307" s="230"/>
      <c r="L1307" s="235"/>
      <c r="M1307" s="236"/>
      <c r="N1307" s="237"/>
      <c r="O1307" s="237"/>
      <c r="P1307" s="237"/>
      <c r="Q1307" s="237"/>
      <c r="R1307" s="237"/>
      <c r="S1307" s="237"/>
      <c r="T1307" s="238"/>
      <c r="AT1307" s="239" t="s">
        <v>177</v>
      </c>
      <c r="AU1307" s="239" t="s">
        <v>82</v>
      </c>
      <c r="AV1307" s="12" t="s">
        <v>173</v>
      </c>
      <c r="AW1307" s="12" t="s">
        <v>33</v>
      </c>
      <c r="AX1307" s="12" t="s">
        <v>80</v>
      </c>
      <c r="AY1307" s="239" t="s">
        <v>166</v>
      </c>
    </row>
    <row r="1308" s="1" customFormat="1" ht="16.5" customHeight="1">
      <c r="B1308" s="37"/>
      <c r="C1308" s="250" t="s">
        <v>1869</v>
      </c>
      <c r="D1308" s="250" t="s">
        <v>319</v>
      </c>
      <c r="E1308" s="251" t="s">
        <v>1870</v>
      </c>
      <c r="F1308" s="252" t="s">
        <v>1871</v>
      </c>
      <c r="G1308" s="253" t="s">
        <v>287</v>
      </c>
      <c r="H1308" s="254">
        <v>31.859999999999999</v>
      </c>
      <c r="I1308" s="255"/>
      <c r="J1308" s="256">
        <f>ROUND(I1308*H1308,2)</f>
        <v>0</v>
      </c>
      <c r="K1308" s="252" t="s">
        <v>19</v>
      </c>
      <c r="L1308" s="257"/>
      <c r="M1308" s="258" t="s">
        <v>19</v>
      </c>
      <c r="N1308" s="259" t="s">
        <v>43</v>
      </c>
      <c r="O1308" s="78"/>
      <c r="P1308" s="212">
        <f>O1308*H1308</f>
        <v>0</v>
      </c>
      <c r="Q1308" s="212">
        <v>0.0018500000000000001</v>
      </c>
      <c r="R1308" s="212">
        <f>Q1308*H1308</f>
        <v>0.058941</v>
      </c>
      <c r="S1308" s="212">
        <v>0</v>
      </c>
      <c r="T1308" s="213">
        <f>S1308*H1308</f>
        <v>0</v>
      </c>
      <c r="AR1308" s="16" t="s">
        <v>376</v>
      </c>
      <c r="AT1308" s="16" t="s">
        <v>319</v>
      </c>
      <c r="AU1308" s="16" t="s">
        <v>82</v>
      </c>
      <c r="AY1308" s="16" t="s">
        <v>166</v>
      </c>
      <c r="BE1308" s="214">
        <f>IF(N1308="základní",J1308,0)</f>
        <v>0</v>
      </c>
      <c r="BF1308" s="214">
        <f>IF(N1308="snížená",J1308,0)</f>
        <v>0</v>
      </c>
      <c r="BG1308" s="214">
        <f>IF(N1308="zákl. přenesená",J1308,0)</f>
        <v>0</v>
      </c>
      <c r="BH1308" s="214">
        <f>IF(N1308="sníž. přenesená",J1308,0)</f>
        <v>0</v>
      </c>
      <c r="BI1308" s="214">
        <f>IF(N1308="nulová",J1308,0)</f>
        <v>0</v>
      </c>
      <c r="BJ1308" s="16" t="s">
        <v>80</v>
      </c>
      <c r="BK1308" s="214">
        <f>ROUND(I1308*H1308,2)</f>
        <v>0</v>
      </c>
      <c r="BL1308" s="16" t="s">
        <v>267</v>
      </c>
      <c r="BM1308" s="16" t="s">
        <v>1872</v>
      </c>
    </row>
    <row r="1309" s="11" customFormat="1">
      <c r="B1309" s="218"/>
      <c r="C1309" s="219"/>
      <c r="D1309" s="215" t="s">
        <v>177</v>
      </c>
      <c r="E1309" s="219"/>
      <c r="F1309" s="221" t="s">
        <v>1873</v>
      </c>
      <c r="G1309" s="219"/>
      <c r="H1309" s="222">
        <v>31.859999999999999</v>
      </c>
      <c r="I1309" s="223"/>
      <c r="J1309" s="219"/>
      <c r="K1309" s="219"/>
      <c r="L1309" s="224"/>
      <c r="M1309" s="225"/>
      <c r="N1309" s="226"/>
      <c r="O1309" s="226"/>
      <c r="P1309" s="226"/>
      <c r="Q1309" s="226"/>
      <c r="R1309" s="226"/>
      <c r="S1309" s="226"/>
      <c r="T1309" s="227"/>
      <c r="AT1309" s="228" t="s">
        <v>177</v>
      </c>
      <c r="AU1309" s="228" t="s">
        <v>82</v>
      </c>
      <c r="AV1309" s="11" t="s">
        <v>82</v>
      </c>
      <c r="AW1309" s="11" t="s">
        <v>4</v>
      </c>
      <c r="AX1309" s="11" t="s">
        <v>80</v>
      </c>
      <c r="AY1309" s="228" t="s">
        <v>166</v>
      </c>
    </row>
    <row r="1310" s="1" customFormat="1" ht="16.5" customHeight="1">
      <c r="B1310" s="37"/>
      <c r="C1310" s="203" t="s">
        <v>1874</v>
      </c>
      <c r="D1310" s="203" t="s">
        <v>168</v>
      </c>
      <c r="E1310" s="204" t="s">
        <v>1875</v>
      </c>
      <c r="F1310" s="205" t="s">
        <v>1876</v>
      </c>
      <c r="G1310" s="206" t="s">
        <v>350</v>
      </c>
      <c r="H1310" s="207">
        <v>41.799999999999997</v>
      </c>
      <c r="I1310" s="208"/>
      <c r="J1310" s="209">
        <f>ROUND(I1310*H1310,2)</f>
        <v>0</v>
      </c>
      <c r="K1310" s="205" t="s">
        <v>172</v>
      </c>
      <c r="L1310" s="42"/>
      <c r="M1310" s="210" t="s">
        <v>19</v>
      </c>
      <c r="N1310" s="211" t="s">
        <v>43</v>
      </c>
      <c r="O1310" s="78"/>
      <c r="P1310" s="212">
        <f>O1310*H1310</f>
        <v>0</v>
      </c>
      <c r="Q1310" s="212">
        <v>0</v>
      </c>
      <c r="R1310" s="212">
        <f>Q1310*H1310</f>
        <v>0</v>
      </c>
      <c r="S1310" s="212">
        <v>0</v>
      </c>
      <c r="T1310" s="213">
        <f>S1310*H1310</f>
        <v>0</v>
      </c>
      <c r="AR1310" s="16" t="s">
        <v>267</v>
      </c>
      <c r="AT1310" s="16" t="s">
        <v>168</v>
      </c>
      <c r="AU1310" s="16" t="s">
        <v>82</v>
      </c>
      <c r="AY1310" s="16" t="s">
        <v>166</v>
      </c>
      <c r="BE1310" s="214">
        <f>IF(N1310="základní",J1310,0)</f>
        <v>0</v>
      </c>
      <c r="BF1310" s="214">
        <f>IF(N1310="snížená",J1310,0)</f>
        <v>0</v>
      </c>
      <c r="BG1310" s="214">
        <f>IF(N1310="zákl. přenesená",J1310,0)</f>
        <v>0</v>
      </c>
      <c r="BH1310" s="214">
        <f>IF(N1310="sníž. přenesená",J1310,0)</f>
        <v>0</v>
      </c>
      <c r="BI1310" s="214">
        <f>IF(N1310="nulová",J1310,0)</f>
        <v>0</v>
      </c>
      <c r="BJ1310" s="16" t="s">
        <v>80</v>
      </c>
      <c r="BK1310" s="214">
        <f>ROUND(I1310*H1310,2)</f>
        <v>0</v>
      </c>
      <c r="BL1310" s="16" t="s">
        <v>267</v>
      </c>
      <c r="BM1310" s="16" t="s">
        <v>1877</v>
      </c>
    </row>
    <row r="1311" s="11" customFormat="1">
      <c r="B1311" s="218"/>
      <c r="C1311" s="219"/>
      <c r="D1311" s="215" t="s">
        <v>177</v>
      </c>
      <c r="E1311" s="220" t="s">
        <v>19</v>
      </c>
      <c r="F1311" s="221" t="s">
        <v>1878</v>
      </c>
      <c r="G1311" s="219"/>
      <c r="H1311" s="222">
        <v>41.799999999999997</v>
      </c>
      <c r="I1311" s="223"/>
      <c r="J1311" s="219"/>
      <c r="K1311" s="219"/>
      <c r="L1311" s="224"/>
      <c r="M1311" s="225"/>
      <c r="N1311" s="226"/>
      <c r="O1311" s="226"/>
      <c r="P1311" s="226"/>
      <c r="Q1311" s="226"/>
      <c r="R1311" s="226"/>
      <c r="S1311" s="226"/>
      <c r="T1311" s="227"/>
      <c r="AT1311" s="228" t="s">
        <v>177</v>
      </c>
      <c r="AU1311" s="228" t="s">
        <v>82</v>
      </c>
      <c r="AV1311" s="11" t="s">
        <v>82</v>
      </c>
      <c r="AW1311" s="11" t="s">
        <v>33</v>
      </c>
      <c r="AX1311" s="11" t="s">
        <v>72</v>
      </c>
      <c r="AY1311" s="228" t="s">
        <v>166</v>
      </c>
    </row>
    <row r="1312" s="12" customFormat="1">
      <c r="B1312" s="229"/>
      <c r="C1312" s="230"/>
      <c r="D1312" s="215" t="s">
        <v>177</v>
      </c>
      <c r="E1312" s="231" t="s">
        <v>19</v>
      </c>
      <c r="F1312" s="232" t="s">
        <v>179</v>
      </c>
      <c r="G1312" s="230"/>
      <c r="H1312" s="233">
        <v>41.799999999999997</v>
      </c>
      <c r="I1312" s="234"/>
      <c r="J1312" s="230"/>
      <c r="K1312" s="230"/>
      <c r="L1312" s="235"/>
      <c r="M1312" s="236"/>
      <c r="N1312" s="237"/>
      <c r="O1312" s="237"/>
      <c r="P1312" s="237"/>
      <c r="Q1312" s="237"/>
      <c r="R1312" s="237"/>
      <c r="S1312" s="237"/>
      <c r="T1312" s="238"/>
      <c r="AT1312" s="239" t="s">
        <v>177</v>
      </c>
      <c r="AU1312" s="239" t="s">
        <v>82</v>
      </c>
      <c r="AV1312" s="12" t="s">
        <v>173</v>
      </c>
      <c r="AW1312" s="12" t="s">
        <v>33</v>
      </c>
      <c r="AX1312" s="12" t="s">
        <v>80</v>
      </c>
      <c r="AY1312" s="239" t="s">
        <v>166</v>
      </c>
    </row>
    <row r="1313" s="1" customFormat="1" ht="16.5" customHeight="1">
      <c r="B1313" s="37"/>
      <c r="C1313" s="250" t="s">
        <v>1879</v>
      </c>
      <c r="D1313" s="250" t="s">
        <v>319</v>
      </c>
      <c r="E1313" s="251" t="s">
        <v>1880</v>
      </c>
      <c r="F1313" s="252" t="s">
        <v>1881</v>
      </c>
      <c r="G1313" s="253" t="s">
        <v>350</v>
      </c>
      <c r="H1313" s="254">
        <v>42.636000000000003</v>
      </c>
      <c r="I1313" s="255"/>
      <c r="J1313" s="256">
        <f>ROUND(I1313*H1313,2)</f>
        <v>0</v>
      </c>
      <c r="K1313" s="252" t="s">
        <v>172</v>
      </c>
      <c r="L1313" s="257"/>
      <c r="M1313" s="258" t="s">
        <v>19</v>
      </c>
      <c r="N1313" s="259" t="s">
        <v>43</v>
      </c>
      <c r="O1313" s="78"/>
      <c r="P1313" s="212">
        <f>O1313*H1313</f>
        <v>0</v>
      </c>
      <c r="Q1313" s="212">
        <v>4.0000000000000003E-05</v>
      </c>
      <c r="R1313" s="212">
        <f>Q1313*H1313</f>
        <v>0.0017054400000000003</v>
      </c>
      <c r="S1313" s="212">
        <v>0</v>
      </c>
      <c r="T1313" s="213">
        <f>S1313*H1313</f>
        <v>0</v>
      </c>
      <c r="AR1313" s="16" t="s">
        <v>376</v>
      </c>
      <c r="AT1313" s="16" t="s">
        <v>319</v>
      </c>
      <c r="AU1313" s="16" t="s">
        <v>82</v>
      </c>
      <c r="AY1313" s="16" t="s">
        <v>166</v>
      </c>
      <c r="BE1313" s="214">
        <f>IF(N1313="základní",J1313,0)</f>
        <v>0</v>
      </c>
      <c r="BF1313" s="214">
        <f>IF(N1313="snížená",J1313,0)</f>
        <v>0</v>
      </c>
      <c r="BG1313" s="214">
        <f>IF(N1313="zákl. přenesená",J1313,0)</f>
        <v>0</v>
      </c>
      <c r="BH1313" s="214">
        <f>IF(N1313="sníž. přenesená",J1313,0)</f>
        <v>0</v>
      </c>
      <c r="BI1313" s="214">
        <f>IF(N1313="nulová",J1313,0)</f>
        <v>0</v>
      </c>
      <c r="BJ1313" s="16" t="s">
        <v>80</v>
      </c>
      <c r="BK1313" s="214">
        <f>ROUND(I1313*H1313,2)</f>
        <v>0</v>
      </c>
      <c r="BL1313" s="16" t="s">
        <v>267</v>
      </c>
      <c r="BM1313" s="16" t="s">
        <v>1882</v>
      </c>
    </row>
    <row r="1314" s="11" customFormat="1">
      <c r="B1314" s="218"/>
      <c r="C1314" s="219"/>
      <c r="D1314" s="215" t="s">
        <v>177</v>
      </c>
      <c r="E1314" s="219"/>
      <c r="F1314" s="221" t="s">
        <v>1883</v>
      </c>
      <c r="G1314" s="219"/>
      <c r="H1314" s="222">
        <v>42.636000000000003</v>
      </c>
      <c r="I1314" s="223"/>
      <c r="J1314" s="219"/>
      <c r="K1314" s="219"/>
      <c r="L1314" s="224"/>
      <c r="M1314" s="225"/>
      <c r="N1314" s="226"/>
      <c r="O1314" s="226"/>
      <c r="P1314" s="226"/>
      <c r="Q1314" s="226"/>
      <c r="R1314" s="226"/>
      <c r="S1314" s="226"/>
      <c r="T1314" s="227"/>
      <c r="AT1314" s="228" t="s">
        <v>177</v>
      </c>
      <c r="AU1314" s="228" t="s">
        <v>82</v>
      </c>
      <c r="AV1314" s="11" t="s">
        <v>82</v>
      </c>
      <c r="AW1314" s="11" t="s">
        <v>4</v>
      </c>
      <c r="AX1314" s="11" t="s">
        <v>80</v>
      </c>
      <c r="AY1314" s="228" t="s">
        <v>166</v>
      </c>
    </row>
    <row r="1315" s="1" customFormat="1" ht="16.5" customHeight="1">
      <c r="B1315" s="37"/>
      <c r="C1315" s="203" t="s">
        <v>1884</v>
      </c>
      <c r="D1315" s="203" t="s">
        <v>168</v>
      </c>
      <c r="E1315" s="204" t="s">
        <v>1885</v>
      </c>
      <c r="F1315" s="205" t="s">
        <v>1886</v>
      </c>
      <c r="G1315" s="206" t="s">
        <v>287</v>
      </c>
      <c r="H1315" s="207">
        <v>355.005</v>
      </c>
      <c r="I1315" s="208"/>
      <c r="J1315" s="209">
        <f>ROUND(I1315*H1315,2)</f>
        <v>0</v>
      </c>
      <c r="K1315" s="205" t="s">
        <v>172</v>
      </c>
      <c r="L1315" s="42"/>
      <c r="M1315" s="210" t="s">
        <v>19</v>
      </c>
      <c r="N1315" s="211" t="s">
        <v>43</v>
      </c>
      <c r="O1315" s="78"/>
      <c r="P1315" s="212">
        <f>O1315*H1315</f>
        <v>0</v>
      </c>
      <c r="Q1315" s="212">
        <v>0</v>
      </c>
      <c r="R1315" s="212">
        <f>Q1315*H1315</f>
        <v>0</v>
      </c>
      <c r="S1315" s="212">
        <v>0</v>
      </c>
      <c r="T1315" s="213">
        <f>S1315*H1315</f>
        <v>0</v>
      </c>
      <c r="AR1315" s="16" t="s">
        <v>267</v>
      </c>
      <c r="AT1315" s="16" t="s">
        <v>168</v>
      </c>
      <c r="AU1315" s="16" t="s">
        <v>82</v>
      </c>
      <c r="AY1315" s="16" t="s">
        <v>166</v>
      </c>
      <c r="BE1315" s="214">
        <f>IF(N1315="základní",J1315,0)</f>
        <v>0</v>
      </c>
      <c r="BF1315" s="214">
        <f>IF(N1315="snížená",J1315,0)</f>
        <v>0</v>
      </c>
      <c r="BG1315" s="214">
        <f>IF(N1315="zákl. přenesená",J1315,0)</f>
        <v>0</v>
      </c>
      <c r="BH1315" s="214">
        <f>IF(N1315="sníž. přenesená",J1315,0)</f>
        <v>0</v>
      </c>
      <c r="BI1315" s="214">
        <f>IF(N1315="nulová",J1315,0)</f>
        <v>0</v>
      </c>
      <c r="BJ1315" s="16" t="s">
        <v>80</v>
      </c>
      <c r="BK1315" s="214">
        <f>ROUND(I1315*H1315,2)</f>
        <v>0</v>
      </c>
      <c r="BL1315" s="16" t="s">
        <v>267</v>
      </c>
      <c r="BM1315" s="16" t="s">
        <v>1887</v>
      </c>
    </row>
    <row r="1316" s="1" customFormat="1" ht="16.5" customHeight="1">
      <c r="B1316" s="37"/>
      <c r="C1316" s="203" t="s">
        <v>1888</v>
      </c>
      <c r="D1316" s="203" t="s">
        <v>168</v>
      </c>
      <c r="E1316" s="204" t="s">
        <v>1885</v>
      </c>
      <c r="F1316" s="205" t="s">
        <v>1886</v>
      </c>
      <c r="G1316" s="206" t="s">
        <v>287</v>
      </c>
      <c r="H1316" s="207">
        <v>355.005</v>
      </c>
      <c r="I1316" s="208"/>
      <c r="J1316" s="209">
        <f>ROUND(I1316*H1316,2)</f>
        <v>0</v>
      </c>
      <c r="K1316" s="205" t="s">
        <v>172</v>
      </c>
      <c r="L1316" s="42"/>
      <c r="M1316" s="210" t="s">
        <v>19</v>
      </c>
      <c r="N1316" s="211" t="s">
        <v>43</v>
      </c>
      <c r="O1316" s="78"/>
      <c r="P1316" s="212">
        <f>O1316*H1316</f>
        <v>0</v>
      </c>
      <c r="Q1316" s="212">
        <v>0</v>
      </c>
      <c r="R1316" s="212">
        <f>Q1316*H1316</f>
        <v>0</v>
      </c>
      <c r="S1316" s="212">
        <v>0</v>
      </c>
      <c r="T1316" s="213">
        <f>S1316*H1316</f>
        <v>0</v>
      </c>
      <c r="AR1316" s="16" t="s">
        <v>267</v>
      </c>
      <c r="AT1316" s="16" t="s">
        <v>168</v>
      </c>
      <c r="AU1316" s="16" t="s">
        <v>82</v>
      </c>
      <c r="AY1316" s="16" t="s">
        <v>166</v>
      </c>
      <c r="BE1316" s="214">
        <f>IF(N1316="základní",J1316,0)</f>
        <v>0</v>
      </c>
      <c r="BF1316" s="214">
        <f>IF(N1316="snížená",J1316,0)</f>
        <v>0</v>
      </c>
      <c r="BG1316" s="214">
        <f>IF(N1316="zákl. přenesená",J1316,0)</f>
        <v>0</v>
      </c>
      <c r="BH1316" s="214">
        <f>IF(N1316="sníž. přenesená",J1316,0)</f>
        <v>0</v>
      </c>
      <c r="BI1316" s="214">
        <f>IF(N1316="nulová",J1316,0)</f>
        <v>0</v>
      </c>
      <c r="BJ1316" s="16" t="s">
        <v>80</v>
      </c>
      <c r="BK1316" s="214">
        <f>ROUND(I1316*H1316,2)</f>
        <v>0</v>
      </c>
      <c r="BL1316" s="16" t="s">
        <v>267</v>
      </c>
      <c r="BM1316" s="16" t="s">
        <v>1889</v>
      </c>
    </row>
    <row r="1317" s="1" customFormat="1" ht="22.5" customHeight="1">
      <c r="B1317" s="37"/>
      <c r="C1317" s="203" t="s">
        <v>1890</v>
      </c>
      <c r="D1317" s="203" t="s">
        <v>168</v>
      </c>
      <c r="E1317" s="204" t="s">
        <v>1891</v>
      </c>
      <c r="F1317" s="205" t="s">
        <v>1892</v>
      </c>
      <c r="G1317" s="206" t="s">
        <v>221</v>
      </c>
      <c r="H1317" s="207">
        <v>3.9119999999999999</v>
      </c>
      <c r="I1317" s="208"/>
      <c r="J1317" s="209">
        <f>ROUND(I1317*H1317,2)</f>
        <v>0</v>
      </c>
      <c r="K1317" s="205" t="s">
        <v>172</v>
      </c>
      <c r="L1317" s="42"/>
      <c r="M1317" s="210" t="s">
        <v>19</v>
      </c>
      <c r="N1317" s="211" t="s">
        <v>43</v>
      </c>
      <c r="O1317" s="78"/>
      <c r="P1317" s="212">
        <f>O1317*H1317</f>
        <v>0</v>
      </c>
      <c r="Q1317" s="212">
        <v>0</v>
      </c>
      <c r="R1317" s="212">
        <f>Q1317*H1317</f>
        <v>0</v>
      </c>
      <c r="S1317" s="212">
        <v>0</v>
      </c>
      <c r="T1317" s="213">
        <f>S1317*H1317</f>
        <v>0</v>
      </c>
      <c r="AR1317" s="16" t="s">
        <v>267</v>
      </c>
      <c r="AT1317" s="16" t="s">
        <v>168</v>
      </c>
      <c r="AU1317" s="16" t="s">
        <v>82</v>
      </c>
      <c r="AY1317" s="16" t="s">
        <v>166</v>
      </c>
      <c r="BE1317" s="214">
        <f>IF(N1317="základní",J1317,0)</f>
        <v>0</v>
      </c>
      <c r="BF1317" s="214">
        <f>IF(N1317="snížená",J1317,0)</f>
        <v>0</v>
      </c>
      <c r="BG1317" s="214">
        <f>IF(N1317="zákl. přenesená",J1317,0)</f>
        <v>0</v>
      </c>
      <c r="BH1317" s="214">
        <f>IF(N1317="sníž. přenesená",J1317,0)</f>
        <v>0</v>
      </c>
      <c r="BI1317" s="214">
        <f>IF(N1317="nulová",J1317,0)</f>
        <v>0</v>
      </c>
      <c r="BJ1317" s="16" t="s">
        <v>80</v>
      </c>
      <c r="BK1317" s="214">
        <f>ROUND(I1317*H1317,2)</f>
        <v>0</v>
      </c>
      <c r="BL1317" s="16" t="s">
        <v>267</v>
      </c>
      <c r="BM1317" s="16" t="s">
        <v>1893</v>
      </c>
    </row>
    <row r="1318" s="1" customFormat="1">
      <c r="B1318" s="37"/>
      <c r="C1318" s="38"/>
      <c r="D1318" s="215" t="s">
        <v>175</v>
      </c>
      <c r="E1318" s="38"/>
      <c r="F1318" s="216" t="s">
        <v>1697</v>
      </c>
      <c r="G1318" s="38"/>
      <c r="H1318" s="38"/>
      <c r="I1318" s="129"/>
      <c r="J1318" s="38"/>
      <c r="K1318" s="38"/>
      <c r="L1318" s="42"/>
      <c r="M1318" s="217"/>
      <c r="N1318" s="78"/>
      <c r="O1318" s="78"/>
      <c r="P1318" s="78"/>
      <c r="Q1318" s="78"/>
      <c r="R1318" s="78"/>
      <c r="S1318" s="78"/>
      <c r="T1318" s="79"/>
      <c r="AT1318" s="16" t="s">
        <v>175</v>
      </c>
      <c r="AU1318" s="16" t="s">
        <v>82</v>
      </c>
    </row>
    <row r="1319" s="1" customFormat="1" ht="22.5" customHeight="1">
      <c r="B1319" s="37"/>
      <c r="C1319" s="203" t="s">
        <v>1894</v>
      </c>
      <c r="D1319" s="203" t="s">
        <v>168</v>
      </c>
      <c r="E1319" s="204" t="s">
        <v>1895</v>
      </c>
      <c r="F1319" s="205" t="s">
        <v>1896</v>
      </c>
      <c r="G1319" s="206" t="s">
        <v>221</v>
      </c>
      <c r="H1319" s="207">
        <v>3.9119999999999999</v>
      </c>
      <c r="I1319" s="208"/>
      <c r="J1319" s="209">
        <f>ROUND(I1319*H1319,2)</f>
        <v>0</v>
      </c>
      <c r="K1319" s="205" t="s">
        <v>172</v>
      </c>
      <c r="L1319" s="42"/>
      <c r="M1319" s="210" t="s">
        <v>19</v>
      </c>
      <c r="N1319" s="211" t="s">
        <v>43</v>
      </c>
      <c r="O1319" s="78"/>
      <c r="P1319" s="212">
        <f>O1319*H1319</f>
        <v>0</v>
      </c>
      <c r="Q1319" s="212">
        <v>0</v>
      </c>
      <c r="R1319" s="212">
        <f>Q1319*H1319</f>
        <v>0</v>
      </c>
      <c r="S1319" s="212">
        <v>0</v>
      </c>
      <c r="T1319" s="213">
        <f>S1319*H1319</f>
        <v>0</v>
      </c>
      <c r="AR1319" s="16" t="s">
        <v>267</v>
      </c>
      <c r="AT1319" s="16" t="s">
        <v>168</v>
      </c>
      <c r="AU1319" s="16" t="s">
        <v>82</v>
      </c>
      <c r="AY1319" s="16" t="s">
        <v>166</v>
      </c>
      <c r="BE1319" s="214">
        <f>IF(N1319="základní",J1319,0)</f>
        <v>0</v>
      </c>
      <c r="BF1319" s="214">
        <f>IF(N1319="snížená",J1319,0)</f>
        <v>0</v>
      </c>
      <c r="BG1319" s="214">
        <f>IF(N1319="zákl. přenesená",J1319,0)</f>
        <v>0</v>
      </c>
      <c r="BH1319" s="214">
        <f>IF(N1319="sníž. přenesená",J1319,0)</f>
        <v>0</v>
      </c>
      <c r="BI1319" s="214">
        <f>IF(N1319="nulová",J1319,0)</f>
        <v>0</v>
      </c>
      <c r="BJ1319" s="16" t="s">
        <v>80</v>
      </c>
      <c r="BK1319" s="214">
        <f>ROUND(I1319*H1319,2)</f>
        <v>0</v>
      </c>
      <c r="BL1319" s="16" t="s">
        <v>267</v>
      </c>
      <c r="BM1319" s="16" t="s">
        <v>1897</v>
      </c>
    </row>
    <row r="1320" s="1" customFormat="1">
      <c r="B1320" s="37"/>
      <c r="C1320" s="38"/>
      <c r="D1320" s="215" t="s">
        <v>175</v>
      </c>
      <c r="E1320" s="38"/>
      <c r="F1320" s="216" t="s">
        <v>1697</v>
      </c>
      <c r="G1320" s="38"/>
      <c r="H1320" s="38"/>
      <c r="I1320" s="129"/>
      <c r="J1320" s="38"/>
      <c r="K1320" s="38"/>
      <c r="L1320" s="42"/>
      <c r="M1320" s="217"/>
      <c r="N1320" s="78"/>
      <c r="O1320" s="78"/>
      <c r="P1320" s="78"/>
      <c r="Q1320" s="78"/>
      <c r="R1320" s="78"/>
      <c r="S1320" s="78"/>
      <c r="T1320" s="79"/>
      <c r="AT1320" s="16" t="s">
        <v>175</v>
      </c>
      <c r="AU1320" s="16" t="s">
        <v>82</v>
      </c>
    </row>
    <row r="1321" s="10" customFormat="1" ht="22.8" customHeight="1">
      <c r="B1321" s="187"/>
      <c r="C1321" s="188"/>
      <c r="D1321" s="189" t="s">
        <v>71</v>
      </c>
      <c r="E1321" s="201" t="s">
        <v>1898</v>
      </c>
      <c r="F1321" s="201" t="s">
        <v>1899</v>
      </c>
      <c r="G1321" s="188"/>
      <c r="H1321" s="188"/>
      <c r="I1321" s="191"/>
      <c r="J1321" s="202">
        <f>BK1321</f>
        <v>0</v>
      </c>
      <c r="K1321" s="188"/>
      <c r="L1321" s="193"/>
      <c r="M1321" s="194"/>
      <c r="N1321" s="195"/>
      <c r="O1321" s="195"/>
      <c r="P1321" s="196">
        <f>SUM(P1322:P1389)</f>
        <v>0</v>
      </c>
      <c r="Q1321" s="195"/>
      <c r="R1321" s="196">
        <f>SUM(R1322:R1389)</f>
        <v>5.1769235999999994</v>
      </c>
      <c r="S1321" s="195"/>
      <c r="T1321" s="197">
        <f>SUM(T1322:T1389)</f>
        <v>0</v>
      </c>
      <c r="AR1321" s="198" t="s">
        <v>82</v>
      </c>
      <c r="AT1321" s="199" t="s">
        <v>71</v>
      </c>
      <c r="AU1321" s="199" t="s">
        <v>80</v>
      </c>
      <c r="AY1321" s="198" t="s">
        <v>166</v>
      </c>
      <c r="BK1321" s="200">
        <f>SUM(BK1322:BK1389)</f>
        <v>0</v>
      </c>
    </row>
    <row r="1322" s="1" customFormat="1" ht="16.5" customHeight="1">
      <c r="B1322" s="37"/>
      <c r="C1322" s="203" t="s">
        <v>1900</v>
      </c>
      <c r="D1322" s="203" t="s">
        <v>168</v>
      </c>
      <c r="E1322" s="204" t="s">
        <v>1901</v>
      </c>
      <c r="F1322" s="205" t="s">
        <v>1902</v>
      </c>
      <c r="G1322" s="206" t="s">
        <v>287</v>
      </c>
      <c r="H1322" s="207">
        <v>195.529</v>
      </c>
      <c r="I1322" s="208"/>
      <c r="J1322" s="209">
        <f>ROUND(I1322*H1322,2)</f>
        <v>0</v>
      </c>
      <c r="K1322" s="205" t="s">
        <v>172</v>
      </c>
      <c r="L1322" s="42"/>
      <c r="M1322" s="210" t="s">
        <v>19</v>
      </c>
      <c r="N1322" s="211" t="s">
        <v>43</v>
      </c>
      <c r="O1322" s="78"/>
      <c r="P1322" s="212">
        <f>O1322*H1322</f>
        <v>0</v>
      </c>
      <c r="Q1322" s="212">
        <v>0</v>
      </c>
      <c r="R1322" s="212">
        <f>Q1322*H1322</f>
        <v>0</v>
      </c>
      <c r="S1322" s="212">
        <v>0</v>
      </c>
      <c r="T1322" s="213">
        <f>S1322*H1322</f>
        <v>0</v>
      </c>
      <c r="AR1322" s="16" t="s">
        <v>267</v>
      </c>
      <c r="AT1322" s="16" t="s">
        <v>168</v>
      </c>
      <c r="AU1322" s="16" t="s">
        <v>82</v>
      </c>
      <c r="AY1322" s="16" t="s">
        <v>166</v>
      </c>
      <c r="BE1322" s="214">
        <f>IF(N1322="základní",J1322,0)</f>
        <v>0</v>
      </c>
      <c r="BF1322" s="214">
        <f>IF(N1322="snížená",J1322,0)</f>
        <v>0</v>
      </c>
      <c r="BG1322" s="214">
        <f>IF(N1322="zákl. přenesená",J1322,0)</f>
        <v>0</v>
      </c>
      <c r="BH1322" s="214">
        <f>IF(N1322="sníž. přenesená",J1322,0)</f>
        <v>0</v>
      </c>
      <c r="BI1322" s="214">
        <f>IF(N1322="nulová",J1322,0)</f>
        <v>0</v>
      </c>
      <c r="BJ1322" s="16" t="s">
        <v>80</v>
      </c>
      <c r="BK1322" s="214">
        <f>ROUND(I1322*H1322,2)</f>
        <v>0</v>
      </c>
      <c r="BL1322" s="16" t="s">
        <v>267</v>
      </c>
      <c r="BM1322" s="16" t="s">
        <v>1903</v>
      </c>
    </row>
    <row r="1323" s="1" customFormat="1">
      <c r="B1323" s="37"/>
      <c r="C1323" s="38"/>
      <c r="D1323" s="215" t="s">
        <v>175</v>
      </c>
      <c r="E1323" s="38"/>
      <c r="F1323" s="216" t="s">
        <v>1904</v>
      </c>
      <c r="G1323" s="38"/>
      <c r="H1323" s="38"/>
      <c r="I1323" s="129"/>
      <c r="J1323" s="38"/>
      <c r="K1323" s="38"/>
      <c r="L1323" s="42"/>
      <c r="M1323" s="217"/>
      <c r="N1323" s="78"/>
      <c r="O1323" s="78"/>
      <c r="P1323" s="78"/>
      <c r="Q1323" s="78"/>
      <c r="R1323" s="78"/>
      <c r="S1323" s="78"/>
      <c r="T1323" s="79"/>
      <c r="AT1323" s="16" t="s">
        <v>175</v>
      </c>
      <c r="AU1323" s="16" t="s">
        <v>82</v>
      </c>
    </row>
    <row r="1324" s="1" customFormat="1" ht="16.5" customHeight="1">
      <c r="B1324" s="37"/>
      <c r="C1324" s="203" t="s">
        <v>1905</v>
      </c>
      <c r="D1324" s="203" t="s">
        <v>168</v>
      </c>
      <c r="E1324" s="204" t="s">
        <v>1906</v>
      </c>
      <c r="F1324" s="205" t="s">
        <v>1907</v>
      </c>
      <c r="G1324" s="206" t="s">
        <v>287</v>
      </c>
      <c r="H1324" s="207">
        <v>195.529</v>
      </c>
      <c r="I1324" s="208"/>
      <c r="J1324" s="209">
        <f>ROUND(I1324*H1324,2)</f>
        <v>0</v>
      </c>
      <c r="K1324" s="205" t="s">
        <v>172</v>
      </c>
      <c r="L1324" s="42"/>
      <c r="M1324" s="210" t="s">
        <v>19</v>
      </c>
      <c r="N1324" s="211" t="s">
        <v>43</v>
      </c>
      <c r="O1324" s="78"/>
      <c r="P1324" s="212">
        <f>O1324*H1324</f>
        <v>0</v>
      </c>
      <c r="Q1324" s="212">
        <v>0.00029999999999999997</v>
      </c>
      <c r="R1324" s="212">
        <f>Q1324*H1324</f>
        <v>0.058658699999999994</v>
      </c>
      <c r="S1324" s="212">
        <v>0</v>
      </c>
      <c r="T1324" s="213">
        <f>S1324*H1324</f>
        <v>0</v>
      </c>
      <c r="AR1324" s="16" t="s">
        <v>267</v>
      </c>
      <c r="AT1324" s="16" t="s">
        <v>168</v>
      </c>
      <c r="AU1324" s="16" t="s">
        <v>82</v>
      </c>
      <c r="AY1324" s="16" t="s">
        <v>166</v>
      </c>
      <c r="BE1324" s="214">
        <f>IF(N1324="základní",J1324,0)</f>
        <v>0</v>
      </c>
      <c r="BF1324" s="214">
        <f>IF(N1324="snížená",J1324,0)</f>
        <v>0</v>
      </c>
      <c r="BG1324" s="214">
        <f>IF(N1324="zákl. přenesená",J1324,0)</f>
        <v>0</v>
      </c>
      <c r="BH1324" s="214">
        <f>IF(N1324="sníž. přenesená",J1324,0)</f>
        <v>0</v>
      </c>
      <c r="BI1324" s="214">
        <f>IF(N1324="nulová",J1324,0)</f>
        <v>0</v>
      </c>
      <c r="BJ1324" s="16" t="s">
        <v>80</v>
      </c>
      <c r="BK1324" s="214">
        <f>ROUND(I1324*H1324,2)</f>
        <v>0</v>
      </c>
      <c r="BL1324" s="16" t="s">
        <v>267</v>
      </c>
      <c r="BM1324" s="16" t="s">
        <v>1908</v>
      </c>
    </row>
    <row r="1325" s="1" customFormat="1">
      <c r="B1325" s="37"/>
      <c r="C1325" s="38"/>
      <c r="D1325" s="215" t="s">
        <v>175</v>
      </c>
      <c r="E1325" s="38"/>
      <c r="F1325" s="216" t="s">
        <v>1904</v>
      </c>
      <c r="G1325" s="38"/>
      <c r="H1325" s="38"/>
      <c r="I1325" s="129"/>
      <c r="J1325" s="38"/>
      <c r="K1325" s="38"/>
      <c r="L1325" s="42"/>
      <c r="M1325" s="217"/>
      <c r="N1325" s="78"/>
      <c r="O1325" s="78"/>
      <c r="P1325" s="78"/>
      <c r="Q1325" s="78"/>
      <c r="R1325" s="78"/>
      <c r="S1325" s="78"/>
      <c r="T1325" s="79"/>
      <c r="AT1325" s="16" t="s">
        <v>175</v>
      </c>
      <c r="AU1325" s="16" t="s">
        <v>82</v>
      </c>
    </row>
    <row r="1326" s="1" customFormat="1" ht="16.5" customHeight="1">
      <c r="B1326" s="37"/>
      <c r="C1326" s="203" t="s">
        <v>1909</v>
      </c>
      <c r="D1326" s="203" t="s">
        <v>168</v>
      </c>
      <c r="E1326" s="204" t="s">
        <v>1910</v>
      </c>
      <c r="F1326" s="205" t="s">
        <v>1911</v>
      </c>
      <c r="G1326" s="206" t="s">
        <v>287</v>
      </c>
      <c r="H1326" s="207">
        <v>195.529</v>
      </c>
      <c r="I1326" s="208"/>
      <c r="J1326" s="209">
        <f>ROUND(I1326*H1326,2)</f>
        <v>0</v>
      </c>
      <c r="K1326" s="205" t="s">
        <v>172</v>
      </c>
      <c r="L1326" s="42"/>
      <c r="M1326" s="210" t="s">
        <v>19</v>
      </c>
      <c r="N1326" s="211" t="s">
        <v>43</v>
      </c>
      <c r="O1326" s="78"/>
      <c r="P1326" s="212">
        <f>O1326*H1326</f>
        <v>0</v>
      </c>
      <c r="Q1326" s="212">
        <v>0.0015</v>
      </c>
      <c r="R1326" s="212">
        <f>Q1326*H1326</f>
        <v>0.29329349999999998</v>
      </c>
      <c r="S1326" s="212">
        <v>0</v>
      </c>
      <c r="T1326" s="213">
        <f>S1326*H1326</f>
        <v>0</v>
      </c>
      <c r="AR1326" s="16" t="s">
        <v>267</v>
      </c>
      <c r="AT1326" s="16" t="s">
        <v>168</v>
      </c>
      <c r="AU1326" s="16" t="s">
        <v>82</v>
      </c>
      <c r="AY1326" s="16" t="s">
        <v>166</v>
      </c>
      <c r="BE1326" s="214">
        <f>IF(N1326="základní",J1326,0)</f>
        <v>0</v>
      </c>
      <c r="BF1326" s="214">
        <f>IF(N1326="snížená",J1326,0)</f>
        <v>0</v>
      </c>
      <c r="BG1326" s="214">
        <f>IF(N1326="zákl. přenesená",J1326,0)</f>
        <v>0</v>
      </c>
      <c r="BH1326" s="214">
        <f>IF(N1326="sníž. přenesená",J1326,0)</f>
        <v>0</v>
      </c>
      <c r="BI1326" s="214">
        <f>IF(N1326="nulová",J1326,0)</f>
        <v>0</v>
      </c>
      <c r="BJ1326" s="16" t="s">
        <v>80</v>
      </c>
      <c r="BK1326" s="214">
        <f>ROUND(I1326*H1326,2)</f>
        <v>0</v>
      </c>
      <c r="BL1326" s="16" t="s">
        <v>267</v>
      </c>
      <c r="BM1326" s="16" t="s">
        <v>1912</v>
      </c>
    </row>
    <row r="1327" s="1" customFormat="1">
      <c r="B1327" s="37"/>
      <c r="C1327" s="38"/>
      <c r="D1327" s="215" t="s">
        <v>175</v>
      </c>
      <c r="E1327" s="38"/>
      <c r="F1327" s="216" t="s">
        <v>1913</v>
      </c>
      <c r="G1327" s="38"/>
      <c r="H1327" s="38"/>
      <c r="I1327" s="129"/>
      <c r="J1327" s="38"/>
      <c r="K1327" s="38"/>
      <c r="L1327" s="42"/>
      <c r="M1327" s="217"/>
      <c r="N1327" s="78"/>
      <c r="O1327" s="78"/>
      <c r="P1327" s="78"/>
      <c r="Q1327" s="78"/>
      <c r="R1327" s="78"/>
      <c r="S1327" s="78"/>
      <c r="T1327" s="79"/>
      <c r="AT1327" s="16" t="s">
        <v>175</v>
      </c>
      <c r="AU1327" s="16" t="s">
        <v>82</v>
      </c>
    </row>
    <row r="1328" s="1" customFormat="1" ht="22.5" customHeight="1">
      <c r="B1328" s="37"/>
      <c r="C1328" s="203" t="s">
        <v>1914</v>
      </c>
      <c r="D1328" s="203" t="s">
        <v>168</v>
      </c>
      <c r="E1328" s="204" t="s">
        <v>1915</v>
      </c>
      <c r="F1328" s="205" t="s">
        <v>1916</v>
      </c>
      <c r="G1328" s="206" t="s">
        <v>287</v>
      </c>
      <c r="H1328" s="207">
        <v>195.523</v>
      </c>
      <c r="I1328" s="208"/>
      <c r="J1328" s="209">
        <f>ROUND(I1328*H1328,2)</f>
        <v>0</v>
      </c>
      <c r="K1328" s="205" t="s">
        <v>172</v>
      </c>
      <c r="L1328" s="42"/>
      <c r="M1328" s="210" t="s">
        <v>19</v>
      </c>
      <c r="N1328" s="211" t="s">
        <v>43</v>
      </c>
      <c r="O1328" s="78"/>
      <c r="P1328" s="212">
        <f>O1328*H1328</f>
        <v>0</v>
      </c>
      <c r="Q1328" s="212">
        <v>0.0089999999999999993</v>
      </c>
      <c r="R1328" s="212">
        <f>Q1328*H1328</f>
        <v>1.7597069999999999</v>
      </c>
      <c r="S1328" s="212">
        <v>0</v>
      </c>
      <c r="T1328" s="213">
        <f>S1328*H1328</f>
        <v>0</v>
      </c>
      <c r="AR1328" s="16" t="s">
        <v>267</v>
      </c>
      <c r="AT1328" s="16" t="s">
        <v>168</v>
      </c>
      <c r="AU1328" s="16" t="s">
        <v>82</v>
      </c>
      <c r="AY1328" s="16" t="s">
        <v>166</v>
      </c>
      <c r="BE1328" s="214">
        <f>IF(N1328="základní",J1328,0)</f>
        <v>0</v>
      </c>
      <c r="BF1328" s="214">
        <f>IF(N1328="snížená",J1328,0)</f>
        <v>0</v>
      </c>
      <c r="BG1328" s="214">
        <f>IF(N1328="zákl. přenesená",J1328,0)</f>
        <v>0</v>
      </c>
      <c r="BH1328" s="214">
        <f>IF(N1328="sníž. přenesená",J1328,0)</f>
        <v>0</v>
      </c>
      <c r="BI1328" s="214">
        <f>IF(N1328="nulová",J1328,0)</f>
        <v>0</v>
      </c>
      <c r="BJ1328" s="16" t="s">
        <v>80</v>
      </c>
      <c r="BK1328" s="214">
        <f>ROUND(I1328*H1328,2)</f>
        <v>0</v>
      </c>
      <c r="BL1328" s="16" t="s">
        <v>267</v>
      </c>
      <c r="BM1328" s="16" t="s">
        <v>1917</v>
      </c>
    </row>
    <row r="1329" s="1" customFormat="1">
      <c r="B1329" s="37"/>
      <c r="C1329" s="38"/>
      <c r="D1329" s="215" t="s">
        <v>175</v>
      </c>
      <c r="E1329" s="38"/>
      <c r="F1329" s="216" t="s">
        <v>1918</v>
      </c>
      <c r="G1329" s="38"/>
      <c r="H1329" s="38"/>
      <c r="I1329" s="129"/>
      <c r="J1329" s="38"/>
      <c r="K1329" s="38"/>
      <c r="L1329" s="42"/>
      <c r="M1329" s="217"/>
      <c r="N1329" s="78"/>
      <c r="O1329" s="78"/>
      <c r="P1329" s="78"/>
      <c r="Q1329" s="78"/>
      <c r="R1329" s="78"/>
      <c r="S1329" s="78"/>
      <c r="T1329" s="79"/>
      <c r="AT1329" s="16" t="s">
        <v>175</v>
      </c>
      <c r="AU1329" s="16" t="s">
        <v>82</v>
      </c>
    </row>
    <row r="1330" s="11" customFormat="1">
      <c r="B1330" s="218"/>
      <c r="C1330" s="219"/>
      <c r="D1330" s="215" t="s">
        <v>177</v>
      </c>
      <c r="E1330" s="220" t="s">
        <v>19</v>
      </c>
      <c r="F1330" s="221" t="s">
        <v>1919</v>
      </c>
      <c r="G1330" s="219"/>
      <c r="H1330" s="222">
        <v>14.369999999999999</v>
      </c>
      <c r="I1330" s="223"/>
      <c r="J1330" s="219"/>
      <c r="K1330" s="219"/>
      <c r="L1330" s="224"/>
      <c r="M1330" s="225"/>
      <c r="N1330" s="226"/>
      <c r="O1330" s="226"/>
      <c r="P1330" s="226"/>
      <c r="Q1330" s="226"/>
      <c r="R1330" s="226"/>
      <c r="S1330" s="226"/>
      <c r="T1330" s="227"/>
      <c r="AT1330" s="228" t="s">
        <v>177</v>
      </c>
      <c r="AU1330" s="228" t="s">
        <v>82</v>
      </c>
      <c r="AV1330" s="11" t="s">
        <v>82</v>
      </c>
      <c r="AW1330" s="11" t="s">
        <v>33</v>
      </c>
      <c r="AX1330" s="11" t="s">
        <v>72</v>
      </c>
      <c r="AY1330" s="228" t="s">
        <v>166</v>
      </c>
    </row>
    <row r="1331" s="13" customFormat="1">
      <c r="B1331" s="240"/>
      <c r="C1331" s="241"/>
      <c r="D1331" s="215" t="s">
        <v>177</v>
      </c>
      <c r="E1331" s="242" t="s">
        <v>19</v>
      </c>
      <c r="F1331" s="243" t="s">
        <v>1920</v>
      </c>
      <c r="G1331" s="241"/>
      <c r="H1331" s="242" t="s">
        <v>19</v>
      </c>
      <c r="I1331" s="244"/>
      <c r="J1331" s="241"/>
      <c r="K1331" s="241"/>
      <c r="L1331" s="245"/>
      <c r="M1331" s="246"/>
      <c r="N1331" s="247"/>
      <c r="O1331" s="247"/>
      <c r="P1331" s="247"/>
      <c r="Q1331" s="247"/>
      <c r="R1331" s="247"/>
      <c r="S1331" s="247"/>
      <c r="T1331" s="248"/>
      <c r="AT1331" s="249" t="s">
        <v>177</v>
      </c>
      <c r="AU1331" s="249" t="s">
        <v>82</v>
      </c>
      <c r="AV1331" s="13" t="s">
        <v>80</v>
      </c>
      <c r="AW1331" s="13" t="s">
        <v>33</v>
      </c>
      <c r="AX1331" s="13" t="s">
        <v>72</v>
      </c>
      <c r="AY1331" s="249" t="s">
        <v>166</v>
      </c>
    </row>
    <row r="1332" s="11" customFormat="1">
      <c r="B1332" s="218"/>
      <c r="C1332" s="219"/>
      <c r="D1332" s="215" t="s">
        <v>177</v>
      </c>
      <c r="E1332" s="220" t="s">
        <v>19</v>
      </c>
      <c r="F1332" s="221" t="s">
        <v>1921</v>
      </c>
      <c r="G1332" s="219"/>
      <c r="H1332" s="222">
        <v>14.16</v>
      </c>
      <c r="I1332" s="223"/>
      <c r="J1332" s="219"/>
      <c r="K1332" s="219"/>
      <c r="L1332" s="224"/>
      <c r="M1332" s="225"/>
      <c r="N1332" s="226"/>
      <c r="O1332" s="226"/>
      <c r="P1332" s="226"/>
      <c r="Q1332" s="226"/>
      <c r="R1332" s="226"/>
      <c r="S1332" s="226"/>
      <c r="T1332" s="227"/>
      <c r="AT1332" s="228" t="s">
        <v>177</v>
      </c>
      <c r="AU1332" s="228" t="s">
        <v>82</v>
      </c>
      <c r="AV1332" s="11" t="s">
        <v>82</v>
      </c>
      <c r="AW1332" s="11" t="s">
        <v>33</v>
      </c>
      <c r="AX1332" s="11" t="s">
        <v>72</v>
      </c>
      <c r="AY1332" s="228" t="s">
        <v>166</v>
      </c>
    </row>
    <row r="1333" s="13" customFormat="1">
      <c r="B1333" s="240"/>
      <c r="C1333" s="241"/>
      <c r="D1333" s="215" t="s">
        <v>177</v>
      </c>
      <c r="E1333" s="242" t="s">
        <v>19</v>
      </c>
      <c r="F1333" s="243" t="s">
        <v>1922</v>
      </c>
      <c r="G1333" s="241"/>
      <c r="H1333" s="242" t="s">
        <v>19</v>
      </c>
      <c r="I1333" s="244"/>
      <c r="J1333" s="241"/>
      <c r="K1333" s="241"/>
      <c r="L1333" s="245"/>
      <c r="M1333" s="246"/>
      <c r="N1333" s="247"/>
      <c r="O1333" s="247"/>
      <c r="P1333" s="247"/>
      <c r="Q1333" s="247"/>
      <c r="R1333" s="247"/>
      <c r="S1333" s="247"/>
      <c r="T1333" s="248"/>
      <c r="AT1333" s="249" t="s">
        <v>177</v>
      </c>
      <c r="AU1333" s="249" t="s">
        <v>82</v>
      </c>
      <c r="AV1333" s="13" t="s">
        <v>80</v>
      </c>
      <c r="AW1333" s="13" t="s">
        <v>33</v>
      </c>
      <c r="AX1333" s="13" t="s">
        <v>72</v>
      </c>
      <c r="AY1333" s="249" t="s">
        <v>166</v>
      </c>
    </row>
    <row r="1334" s="11" customFormat="1">
      <c r="B1334" s="218"/>
      <c r="C1334" s="219"/>
      <c r="D1334" s="215" t="s">
        <v>177</v>
      </c>
      <c r="E1334" s="220" t="s">
        <v>19</v>
      </c>
      <c r="F1334" s="221" t="s">
        <v>1923</v>
      </c>
      <c r="G1334" s="219"/>
      <c r="H1334" s="222">
        <v>-1.5600000000000001</v>
      </c>
      <c r="I1334" s="223"/>
      <c r="J1334" s="219"/>
      <c r="K1334" s="219"/>
      <c r="L1334" s="224"/>
      <c r="M1334" s="225"/>
      <c r="N1334" s="226"/>
      <c r="O1334" s="226"/>
      <c r="P1334" s="226"/>
      <c r="Q1334" s="226"/>
      <c r="R1334" s="226"/>
      <c r="S1334" s="226"/>
      <c r="T1334" s="227"/>
      <c r="AT1334" s="228" t="s">
        <v>177</v>
      </c>
      <c r="AU1334" s="228" t="s">
        <v>82</v>
      </c>
      <c r="AV1334" s="11" t="s">
        <v>82</v>
      </c>
      <c r="AW1334" s="11" t="s">
        <v>33</v>
      </c>
      <c r="AX1334" s="11" t="s">
        <v>72</v>
      </c>
      <c r="AY1334" s="228" t="s">
        <v>166</v>
      </c>
    </row>
    <row r="1335" s="13" customFormat="1">
      <c r="B1335" s="240"/>
      <c r="C1335" s="241"/>
      <c r="D1335" s="215" t="s">
        <v>177</v>
      </c>
      <c r="E1335" s="242" t="s">
        <v>19</v>
      </c>
      <c r="F1335" s="243" t="s">
        <v>1924</v>
      </c>
      <c r="G1335" s="241"/>
      <c r="H1335" s="242" t="s">
        <v>19</v>
      </c>
      <c r="I1335" s="244"/>
      <c r="J1335" s="241"/>
      <c r="K1335" s="241"/>
      <c r="L1335" s="245"/>
      <c r="M1335" s="246"/>
      <c r="N1335" s="247"/>
      <c r="O1335" s="247"/>
      <c r="P1335" s="247"/>
      <c r="Q1335" s="247"/>
      <c r="R1335" s="247"/>
      <c r="S1335" s="247"/>
      <c r="T1335" s="248"/>
      <c r="AT1335" s="249" t="s">
        <v>177</v>
      </c>
      <c r="AU1335" s="249" t="s">
        <v>82</v>
      </c>
      <c r="AV1335" s="13" t="s">
        <v>80</v>
      </c>
      <c r="AW1335" s="13" t="s">
        <v>33</v>
      </c>
      <c r="AX1335" s="13" t="s">
        <v>72</v>
      </c>
      <c r="AY1335" s="249" t="s">
        <v>166</v>
      </c>
    </row>
    <row r="1336" s="11" customFormat="1">
      <c r="B1336" s="218"/>
      <c r="C1336" s="219"/>
      <c r="D1336" s="215" t="s">
        <v>177</v>
      </c>
      <c r="E1336" s="220" t="s">
        <v>19</v>
      </c>
      <c r="F1336" s="221" t="s">
        <v>1925</v>
      </c>
      <c r="G1336" s="219"/>
      <c r="H1336" s="222">
        <v>16.757999999999999</v>
      </c>
      <c r="I1336" s="223"/>
      <c r="J1336" s="219"/>
      <c r="K1336" s="219"/>
      <c r="L1336" s="224"/>
      <c r="M1336" s="225"/>
      <c r="N1336" s="226"/>
      <c r="O1336" s="226"/>
      <c r="P1336" s="226"/>
      <c r="Q1336" s="226"/>
      <c r="R1336" s="226"/>
      <c r="S1336" s="226"/>
      <c r="T1336" s="227"/>
      <c r="AT1336" s="228" t="s">
        <v>177</v>
      </c>
      <c r="AU1336" s="228" t="s">
        <v>82</v>
      </c>
      <c r="AV1336" s="11" t="s">
        <v>82</v>
      </c>
      <c r="AW1336" s="11" t="s">
        <v>33</v>
      </c>
      <c r="AX1336" s="11" t="s">
        <v>72</v>
      </c>
      <c r="AY1336" s="228" t="s">
        <v>166</v>
      </c>
    </row>
    <row r="1337" s="13" customFormat="1">
      <c r="B1337" s="240"/>
      <c r="C1337" s="241"/>
      <c r="D1337" s="215" t="s">
        <v>177</v>
      </c>
      <c r="E1337" s="242" t="s">
        <v>19</v>
      </c>
      <c r="F1337" s="243" t="s">
        <v>1926</v>
      </c>
      <c r="G1337" s="241"/>
      <c r="H1337" s="242" t="s">
        <v>19</v>
      </c>
      <c r="I1337" s="244"/>
      <c r="J1337" s="241"/>
      <c r="K1337" s="241"/>
      <c r="L1337" s="245"/>
      <c r="M1337" s="246"/>
      <c r="N1337" s="247"/>
      <c r="O1337" s="247"/>
      <c r="P1337" s="247"/>
      <c r="Q1337" s="247"/>
      <c r="R1337" s="247"/>
      <c r="S1337" s="247"/>
      <c r="T1337" s="248"/>
      <c r="AT1337" s="249" t="s">
        <v>177</v>
      </c>
      <c r="AU1337" s="249" t="s">
        <v>82</v>
      </c>
      <c r="AV1337" s="13" t="s">
        <v>80</v>
      </c>
      <c r="AW1337" s="13" t="s">
        <v>33</v>
      </c>
      <c r="AX1337" s="13" t="s">
        <v>72</v>
      </c>
      <c r="AY1337" s="249" t="s">
        <v>166</v>
      </c>
    </row>
    <row r="1338" s="11" customFormat="1">
      <c r="B1338" s="218"/>
      <c r="C1338" s="219"/>
      <c r="D1338" s="215" t="s">
        <v>177</v>
      </c>
      <c r="E1338" s="220" t="s">
        <v>19</v>
      </c>
      <c r="F1338" s="221" t="s">
        <v>1927</v>
      </c>
      <c r="G1338" s="219"/>
      <c r="H1338" s="222">
        <v>8.3520000000000003</v>
      </c>
      <c r="I1338" s="223"/>
      <c r="J1338" s="219"/>
      <c r="K1338" s="219"/>
      <c r="L1338" s="224"/>
      <c r="M1338" s="225"/>
      <c r="N1338" s="226"/>
      <c r="O1338" s="226"/>
      <c r="P1338" s="226"/>
      <c r="Q1338" s="226"/>
      <c r="R1338" s="226"/>
      <c r="S1338" s="226"/>
      <c r="T1338" s="227"/>
      <c r="AT1338" s="228" t="s">
        <v>177</v>
      </c>
      <c r="AU1338" s="228" t="s">
        <v>82</v>
      </c>
      <c r="AV1338" s="11" t="s">
        <v>82</v>
      </c>
      <c r="AW1338" s="11" t="s">
        <v>33</v>
      </c>
      <c r="AX1338" s="11" t="s">
        <v>72</v>
      </c>
      <c r="AY1338" s="228" t="s">
        <v>166</v>
      </c>
    </row>
    <row r="1339" s="13" customFormat="1">
      <c r="B1339" s="240"/>
      <c r="C1339" s="241"/>
      <c r="D1339" s="215" t="s">
        <v>177</v>
      </c>
      <c r="E1339" s="242" t="s">
        <v>19</v>
      </c>
      <c r="F1339" s="243" t="s">
        <v>1928</v>
      </c>
      <c r="G1339" s="241"/>
      <c r="H1339" s="242" t="s">
        <v>19</v>
      </c>
      <c r="I1339" s="244"/>
      <c r="J1339" s="241"/>
      <c r="K1339" s="241"/>
      <c r="L1339" s="245"/>
      <c r="M1339" s="246"/>
      <c r="N1339" s="247"/>
      <c r="O1339" s="247"/>
      <c r="P1339" s="247"/>
      <c r="Q1339" s="247"/>
      <c r="R1339" s="247"/>
      <c r="S1339" s="247"/>
      <c r="T1339" s="248"/>
      <c r="AT1339" s="249" t="s">
        <v>177</v>
      </c>
      <c r="AU1339" s="249" t="s">
        <v>82</v>
      </c>
      <c r="AV1339" s="13" t="s">
        <v>80</v>
      </c>
      <c r="AW1339" s="13" t="s">
        <v>33</v>
      </c>
      <c r="AX1339" s="13" t="s">
        <v>72</v>
      </c>
      <c r="AY1339" s="249" t="s">
        <v>166</v>
      </c>
    </row>
    <row r="1340" s="11" customFormat="1">
      <c r="B1340" s="218"/>
      <c r="C1340" s="219"/>
      <c r="D1340" s="215" t="s">
        <v>177</v>
      </c>
      <c r="E1340" s="220" t="s">
        <v>19</v>
      </c>
      <c r="F1340" s="221" t="s">
        <v>1929</v>
      </c>
      <c r="G1340" s="219"/>
      <c r="H1340" s="222">
        <v>15.119999999999999</v>
      </c>
      <c r="I1340" s="223"/>
      <c r="J1340" s="219"/>
      <c r="K1340" s="219"/>
      <c r="L1340" s="224"/>
      <c r="M1340" s="225"/>
      <c r="N1340" s="226"/>
      <c r="O1340" s="226"/>
      <c r="P1340" s="226"/>
      <c r="Q1340" s="226"/>
      <c r="R1340" s="226"/>
      <c r="S1340" s="226"/>
      <c r="T1340" s="227"/>
      <c r="AT1340" s="228" t="s">
        <v>177</v>
      </c>
      <c r="AU1340" s="228" t="s">
        <v>82</v>
      </c>
      <c r="AV1340" s="11" t="s">
        <v>82</v>
      </c>
      <c r="AW1340" s="11" t="s">
        <v>33</v>
      </c>
      <c r="AX1340" s="11" t="s">
        <v>72</v>
      </c>
      <c r="AY1340" s="228" t="s">
        <v>166</v>
      </c>
    </row>
    <row r="1341" s="13" customFormat="1">
      <c r="B1341" s="240"/>
      <c r="C1341" s="241"/>
      <c r="D1341" s="215" t="s">
        <v>177</v>
      </c>
      <c r="E1341" s="242" t="s">
        <v>19</v>
      </c>
      <c r="F1341" s="243" t="s">
        <v>510</v>
      </c>
      <c r="G1341" s="241"/>
      <c r="H1341" s="242" t="s">
        <v>19</v>
      </c>
      <c r="I1341" s="244"/>
      <c r="J1341" s="241"/>
      <c r="K1341" s="241"/>
      <c r="L1341" s="245"/>
      <c r="M1341" s="246"/>
      <c r="N1341" s="247"/>
      <c r="O1341" s="247"/>
      <c r="P1341" s="247"/>
      <c r="Q1341" s="247"/>
      <c r="R1341" s="247"/>
      <c r="S1341" s="247"/>
      <c r="T1341" s="248"/>
      <c r="AT1341" s="249" t="s">
        <v>177</v>
      </c>
      <c r="AU1341" s="249" t="s">
        <v>82</v>
      </c>
      <c r="AV1341" s="13" t="s">
        <v>80</v>
      </c>
      <c r="AW1341" s="13" t="s">
        <v>33</v>
      </c>
      <c r="AX1341" s="13" t="s">
        <v>72</v>
      </c>
      <c r="AY1341" s="249" t="s">
        <v>166</v>
      </c>
    </row>
    <row r="1342" s="11" customFormat="1">
      <c r="B1342" s="218"/>
      <c r="C1342" s="219"/>
      <c r="D1342" s="215" t="s">
        <v>177</v>
      </c>
      <c r="E1342" s="220" t="s">
        <v>19</v>
      </c>
      <c r="F1342" s="221" t="s">
        <v>1930</v>
      </c>
      <c r="G1342" s="219"/>
      <c r="H1342" s="222">
        <v>15.93</v>
      </c>
      <c r="I1342" s="223"/>
      <c r="J1342" s="219"/>
      <c r="K1342" s="219"/>
      <c r="L1342" s="224"/>
      <c r="M1342" s="225"/>
      <c r="N1342" s="226"/>
      <c r="O1342" s="226"/>
      <c r="P1342" s="226"/>
      <c r="Q1342" s="226"/>
      <c r="R1342" s="226"/>
      <c r="S1342" s="226"/>
      <c r="T1342" s="227"/>
      <c r="AT1342" s="228" t="s">
        <v>177</v>
      </c>
      <c r="AU1342" s="228" t="s">
        <v>82</v>
      </c>
      <c r="AV1342" s="11" t="s">
        <v>82</v>
      </c>
      <c r="AW1342" s="11" t="s">
        <v>33</v>
      </c>
      <c r="AX1342" s="11" t="s">
        <v>72</v>
      </c>
      <c r="AY1342" s="228" t="s">
        <v>166</v>
      </c>
    </row>
    <row r="1343" s="13" customFormat="1">
      <c r="B1343" s="240"/>
      <c r="C1343" s="241"/>
      <c r="D1343" s="215" t="s">
        <v>177</v>
      </c>
      <c r="E1343" s="242" t="s">
        <v>19</v>
      </c>
      <c r="F1343" s="243" t="s">
        <v>1931</v>
      </c>
      <c r="G1343" s="241"/>
      <c r="H1343" s="242" t="s">
        <v>19</v>
      </c>
      <c r="I1343" s="244"/>
      <c r="J1343" s="241"/>
      <c r="K1343" s="241"/>
      <c r="L1343" s="245"/>
      <c r="M1343" s="246"/>
      <c r="N1343" s="247"/>
      <c r="O1343" s="247"/>
      <c r="P1343" s="247"/>
      <c r="Q1343" s="247"/>
      <c r="R1343" s="247"/>
      <c r="S1343" s="247"/>
      <c r="T1343" s="248"/>
      <c r="AT1343" s="249" t="s">
        <v>177</v>
      </c>
      <c r="AU1343" s="249" t="s">
        <v>82</v>
      </c>
      <c r="AV1343" s="13" t="s">
        <v>80</v>
      </c>
      <c r="AW1343" s="13" t="s">
        <v>33</v>
      </c>
      <c r="AX1343" s="13" t="s">
        <v>72</v>
      </c>
      <c r="AY1343" s="249" t="s">
        <v>166</v>
      </c>
    </row>
    <row r="1344" s="11" customFormat="1">
      <c r="B1344" s="218"/>
      <c r="C1344" s="219"/>
      <c r="D1344" s="215" t="s">
        <v>177</v>
      </c>
      <c r="E1344" s="220" t="s">
        <v>19</v>
      </c>
      <c r="F1344" s="221" t="s">
        <v>1932</v>
      </c>
      <c r="G1344" s="219"/>
      <c r="H1344" s="222">
        <v>11.43</v>
      </c>
      <c r="I1344" s="223"/>
      <c r="J1344" s="219"/>
      <c r="K1344" s="219"/>
      <c r="L1344" s="224"/>
      <c r="M1344" s="225"/>
      <c r="N1344" s="226"/>
      <c r="O1344" s="226"/>
      <c r="P1344" s="226"/>
      <c r="Q1344" s="226"/>
      <c r="R1344" s="226"/>
      <c r="S1344" s="226"/>
      <c r="T1344" s="227"/>
      <c r="AT1344" s="228" t="s">
        <v>177</v>
      </c>
      <c r="AU1344" s="228" t="s">
        <v>82</v>
      </c>
      <c r="AV1344" s="11" t="s">
        <v>82</v>
      </c>
      <c r="AW1344" s="11" t="s">
        <v>33</v>
      </c>
      <c r="AX1344" s="11" t="s">
        <v>72</v>
      </c>
      <c r="AY1344" s="228" t="s">
        <v>166</v>
      </c>
    </row>
    <row r="1345" s="13" customFormat="1">
      <c r="B1345" s="240"/>
      <c r="C1345" s="241"/>
      <c r="D1345" s="215" t="s">
        <v>177</v>
      </c>
      <c r="E1345" s="242" t="s">
        <v>19</v>
      </c>
      <c r="F1345" s="243" t="s">
        <v>1933</v>
      </c>
      <c r="G1345" s="241"/>
      <c r="H1345" s="242" t="s">
        <v>19</v>
      </c>
      <c r="I1345" s="244"/>
      <c r="J1345" s="241"/>
      <c r="K1345" s="241"/>
      <c r="L1345" s="245"/>
      <c r="M1345" s="246"/>
      <c r="N1345" s="247"/>
      <c r="O1345" s="247"/>
      <c r="P1345" s="247"/>
      <c r="Q1345" s="247"/>
      <c r="R1345" s="247"/>
      <c r="S1345" s="247"/>
      <c r="T1345" s="248"/>
      <c r="AT1345" s="249" t="s">
        <v>177</v>
      </c>
      <c r="AU1345" s="249" t="s">
        <v>82</v>
      </c>
      <c r="AV1345" s="13" t="s">
        <v>80</v>
      </c>
      <c r="AW1345" s="13" t="s">
        <v>33</v>
      </c>
      <c r="AX1345" s="13" t="s">
        <v>72</v>
      </c>
      <c r="AY1345" s="249" t="s">
        <v>166</v>
      </c>
    </row>
    <row r="1346" s="11" customFormat="1">
      <c r="B1346" s="218"/>
      <c r="C1346" s="219"/>
      <c r="D1346" s="215" t="s">
        <v>177</v>
      </c>
      <c r="E1346" s="220" t="s">
        <v>19</v>
      </c>
      <c r="F1346" s="221" t="s">
        <v>1934</v>
      </c>
      <c r="G1346" s="219"/>
      <c r="H1346" s="222">
        <v>16.59</v>
      </c>
      <c r="I1346" s="223"/>
      <c r="J1346" s="219"/>
      <c r="K1346" s="219"/>
      <c r="L1346" s="224"/>
      <c r="M1346" s="225"/>
      <c r="N1346" s="226"/>
      <c r="O1346" s="226"/>
      <c r="P1346" s="226"/>
      <c r="Q1346" s="226"/>
      <c r="R1346" s="226"/>
      <c r="S1346" s="226"/>
      <c r="T1346" s="227"/>
      <c r="AT1346" s="228" t="s">
        <v>177</v>
      </c>
      <c r="AU1346" s="228" t="s">
        <v>82</v>
      </c>
      <c r="AV1346" s="11" t="s">
        <v>82</v>
      </c>
      <c r="AW1346" s="11" t="s">
        <v>33</v>
      </c>
      <c r="AX1346" s="11" t="s">
        <v>72</v>
      </c>
      <c r="AY1346" s="228" t="s">
        <v>166</v>
      </c>
    </row>
    <row r="1347" s="13" customFormat="1">
      <c r="B1347" s="240"/>
      <c r="C1347" s="241"/>
      <c r="D1347" s="215" t="s">
        <v>177</v>
      </c>
      <c r="E1347" s="242" t="s">
        <v>19</v>
      </c>
      <c r="F1347" s="243" t="s">
        <v>1935</v>
      </c>
      <c r="G1347" s="241"/>
      <c r="H1347" s="242" t="s">
        <v>19</v>
      </c>
      <c r="I1347" s="244"/>
      <c r="J1347" s="241"/>
      <c r="K1347" s="241"/>
      <c r="L1347" s="245"/>
      <c r="M1347" s="246"/>
      <c r="N1347" s="247"/>
      <c r="O1347" s="247"/>
      <c r="P1347" s="247"/>
      <c r="Q1347" s="247"/>
      <c r="R1347" s="247"/>
      <c r="S1347" s="247"/>
      <c r="T1347" s="248"/>
      <c r="AT1347" s="249" t="s">
        <v>177</v>
      </c>
      <c r="AU1347" s="249" t="s">
        <v>82</v>
      </c>
      <c r="AV1347" s="13" t="s">
        <v>80</v>
      </c>
      <c r="AW1347" s="13" t="s">
        <v>33</v>
      </c>
      <c r="AX1347" s="13" t="s">
        <v>72</v>
      </c>
      <c r="AY1347" s="249" t="s">
        <v>166</v>
      </c>
    </row>
    <row r="1348" s="11" customFormat="1">
      <c r="B1348" s="218"/>
      <c r="C1348" s="219"/>
      <c r="D1348" s="215" t="s">
        <v>177</v>
      </c>
      <c r="E1348" s="220" t="s">
        <v>19</v>
      </c>
      <c r="F1348" s="221" t="s">
        <v>1936</v>
      </c>
      <c r="G1348" s="219"/>
      <c r="H1348" s="222">
        <v>70.135000000000005</v>
      </c>
      <c r="I1348" s="223"/>
      <c r="J1348" s="219"/>
      <c r="K1348" s="219"/>
      <c r="L1348" s="224"/>
      <c r="M1348" s="225"/>
      <c r="N1348" s="226"/>
      <c r="O1348" s="226"/>
      <c r="P1348" s="226"/>
      <c r="Q1348" s="226"/>
      <c r="R1348" s="226"/>
      <c r="S1348" s="226"/>
      <c r="T1348" s="227"/>
      <c r="AT1348" s="228" t="s">
        <v>177</v>
      </c>
      <c r="AU1348" s="228" t="s">
        <v>82</v>
      </c>
      <c r="AV1348" s="11" t="s">
        <v>82</v>
      </c>
      <c r="AW1348" s="11" t="s">
        <v>33</v>
      </c>
      <c r="AX1348" s="11" t="s">
        <v>72</v>
      </c>
      <c r="AY1348" s="228" t="s">
        <v>166</v>
      </c>
    </row>
    <row r="1349" s="13" customFormat="1">
      <c r="B1349" s="240"/>
      <c r="C1349" s="241"/>
      <c r="D1349" s="215" t="s">
        <v>177</v>
      </c>
      <c r="E1349" s="242" t="s">
        <v>19</v>
      </c>
      <c r="F1349" s="243" t="s">
        <v>974</v>
      </c>
      <c r="G1349" s="241"/>
      <c r="H1349" s="242" t="s">
        <v>19</v>
      </c>
      <c r="I1349" s="244"/>
      <c r="J1349" s="241"/>
      <c r="K1349" s="241"/>
      <c r="L1349" s="245"/>
      <c r="M1349" s="246"/>
      <c r="N1349" s="247"/>
      <c r="O1349" s="247"/>
      <c r="P1349" s="247"/>
      <c r="Q1349" s="247"/>
      <c r="R1349" s="247"/>
      <c r="S1349" s="247"/>
      <c r="T1349" s="248"/>
      <c r="AT1349" s="249" t="s">
        <v>177</v>
      </c>
      <c r="AU1349" s="249" t="s">
        <v>82</v>
      </c>
      <c r="AV1349" s="13" t="s">
        <v>80</v>
      </c>
      <c r="AW1349" s="13" t="s">
        <v>33</v>
      </c>
      <c r="AX1349" s="13" t="s">
        <v>72</v>
      </c>
      <c r="AY1349" s="249" t="s">
        <v>166</v>
      </c>
    </row>
    <row r="1350" s="11" customFormat="1">
      <c r="B1350" s="218"/>
      <c r="C1350" s="219"/>
      <c r="D1350" s="215" t="s">
        <v>177</v>
      </c>
      <c r="E1350" s="220" t="s">
        <v>19</v>
      </c>
      <c r="F1350" s="221" t="s">
        <v>1937</v>
      </c>
      <c r="G1350" s="219"/>
      <c r="H1350" s="222">
        <v>14.238</v>
      </c>
      <c r="I1350" s="223"/>
      <c r="J1350" s="219"/>
      <c r="K1350" s="219"/>
      <c r="L1350" s="224"/>
      <c r="M1350" s="225"/>
      <c r="N1350" s="226"/>
      <c r="O1350" s="226"/>
      <c r="P1350" s="226"/>
      <c r="Q1350" s="226"/>
      <c r="R1350" s="226"/>
      <c r="S1350" s="226"/>
      <c r="T1350" s="227"/>
      <c r="AT1350" s="228" t="s">
        <v>177</v>
      </c>
      <c r="AU1350" s="228" t="s">
        <v>82</v>
      </c>
      <c r="AV1350" s="11" t="s">
        <v>82</v>
      </c>
      <c r="AW1350" s="11" t="s">
        <v>33</v>
      </c>
      <c r="AX1350" s="11" t="s">
        <v>72</v>
      </c>
      <c r="AY1350" s="228" t="s">
        <v>166</v>
      </c>
    </row>
    <row r="1351" s="13" customFormat="1">
      <c r="B1351" s="240"/>
      <c r="C1351" s="241"/>
      <c r="D1351" s="215" t="s">
        <v>177</v>
      </c>
      <c r="E1351" s="242" t="s">
        <v>19</v>
      </c>
      <c r="F1351" s="243" t="s">
        <v>1938</v>
      </c>
      <c r="G1351" s="241"/>
      <c r="H1351" s="242" t="s">
        <v>19</v>
      </c>
      <c r="I1351" s="244"/>
      <c r="J1351" s="241"/>
      <c r="K1351" s="241"/>
      <c r="L1351" s="245"/>
      <c r="M1351" s="246"/>
      <c r="N1351" s="247"/>
      <c r="O1351" s="247"/>
      <c r="P1351" s="247"/>
      <c r="Q1351" s="247"/>
      <c r="R1351" s="247"/>
      <c r="S1351" s="247"/>
      <c r="T1351" s="248"/>
      <c r="AT1351" s="249" t="s">
        <v>177</v>
      </c>
      <c r="AU1351" s="249" t="s">
        <v>82</v>
      </c>
      <c r="AV1351" s="13" t="s">
        <v>80</v>
      </c>
      <c r="AW1351" s="13" t="s">
        <v>33</v>
      </c>
      <c r="AX1351" s="13" t="s">
        <v>72</v>
      </c>
      <c r="AY1351" s="249" t="s">
        <v>166</v>
      </c>
    </row>
    <row r="1352" s="12" customFormat="1">
      <c r="B1352" s="229"/>
      <c r="C1352" s="230"/>
      <c r="D1352" s="215" t="s">
        <v>177</v>
      </c>
      <c r="E1352" s="231" t="s">
        <v>19</v>
      </c>
      <c r="F1352" s="232" t="s">
        <v>179</v>
      </c>
      <c r="G1352" s="230"/>
      <c r="H1352" s="233">
        <v>195.52300000000003</v>
      </c>
      <c r="I1352" s="234"/>
      <c r="J1352" s="230"/>
      <c r="K1352" s="230"/>
      <c r="L1352" s="235"/>
      <c r="M1352" s="236"/>
      <c r="N1352" s="237"/>
      <c r="O1352" s="237"/>
      <c r="P1352" s="237"/>
      <c r="Q1352" s="237"/>
      <c r="R1352" s="237"/>
      <c r="S1352" s="237"/>
      <c r="T1352" s="238"/>
      <c r="AT1352" s="239" t="s">
        <v>177</v>
      </c>
      <c r="AU1352" s="239" t="s">
        <v>82</v>
      </c>
      <c r="AV1352" s="12" t="s">
        <v>173</v>
      </c>
      <c r="AW1352" s="12" t="s">
        <v>33</v>
      </c>
      <c r="AX1352" s="12" t="s">
        <v>80</v>
      </c>
      <c r="AY1352" s="239" t="s">
        <v>166</v>
      </c>
    </row>
    <row r="1353" s="1" customFormat="1" ht="16.5" customHeight="1">
      <c r="B1353" s="37"/>
      <c r="C1353" s="250" t="s">
        <v>1939</v>
      </c>
      <c r="D1353" s="250" t="s">
        <v>319</v>
      </c>
      <c r="E1353" s="251" t="s">
        <v>1940</v>
      </c>
      <c r="F1353" s="252" t="s">
        <v>1941</v>
      </c>
      <c r="G1353" s="253" t="s">
        <v>287</v>
      </c>
      <c r="H1353" s="254">
        <v>143.38399999999999</v>
      </c>
      <c r="I1353" s="255"/>
      <c r="J1353" s="256">
        <f>ROUND(I1353*H1353,2)</f>
        <v>0</v>
      </c>
      <c r="K1353" s="252" t="s">
        <v>19</v>
      </c>
      <c r="L1353" s="257"/>
      <c r="M1353" s="258" t="s">
        <v>19</v>
      </c>
      <c r="N1353" s="259" t="s">
        <v>43</v>
      </c>
      <c r="O1353" s="78"/>
      <c r="P1353" s="212">
        <f>O1353*H1353</f>
        <v>0</v>
      </c>
      <c r="Q1353" s="212">
        <v>0.0138</v>
      </c>
      <c r="R1353" s="212">
        <f>Q1353*H1353</f>
        <v>1.9786991999999999</v>
      </c>
      <c r="S1353" s="212">
        <v>0</v>
      </c>
      <c r="T1353" s="213">
        <f>S1353*H1353</f>
        <v>0</v>
      </c>
      <c r="AR1353" s="16" t="s">
        <v>376</v>
      </c>
      <c r="AT1353" s="16" t="s">
        <v>319</v>
      </c>
      <c r="AU1353" s="16" t="s">
        <v>82</v>
      </c>
      <c r="AY1353" s="16" t="s">
        <v>166</v>
      </c>
      <c r="BE1353" s="214">
        <f>IF(N1353="základní",J1353,0)</f>
        <v>0</v>
      </c>
      <c r="BF1353" s="214">
        <f>IF(N1353="snížená",J1353,0)</f>
        <v>0</v>
      </c>
      <c r="BG1353" s="214">
        <f>IF(N1353="zákl. přenesená",J1353,0)</f>
        <v>0</v>
      </c>
      <c r="BH1353" s="214">
        <f>IF(N1353="sníž. přenesená",J1353,0)</f>
        <v>0</v>
      </c>
      <c r="BI1353" s="214">
        <f>IF(N1353="nulová",J1353,0)</f>
        <v>0</v>
      </c>
      <c r="BJ1353" s="16" t="s">
        <v>80</v>
      </c>
      <c r="BK1353" s="214">
        <f>ROUND(I1353*H1353,2)</f>
        <v>0</v>
      </c>
      <c r="BL1353" s="16" t="s">
        <v>267</v>
      </c>
      <c r="BM1353" s="16" t="s">
        <v>1942</v>
      </c>
    </row>
    <row r="1354" s="11" customFormat="1">
      <c r="B1354" s="218"/>
      <c r="C1354" s="219"/>
      <c r="D1354" s="215" t="s">
        <v>177</v>
      </c>
      <c r="E1354" s="220" t="s">
        <v>19</v>
      </c>
      <c r="F1354" s="221" t="s">
        <v>1943</v>
      </c>
      <c r="G1354" s="219"/>
      <c r="H1354" s="222">
        <v>143.38399999999999</v>
      </c>
      <c r="I1354" s="223"/>
      <c r="J1354" s="219"/>
      <c r="K1354" s="219"/>
      <c r="L1354" s="224"/>
      <c r="M1354" s="225"/>
      <c r="N1354" s="226"/>
      <c r="O1354" s="226"/>
      <c r="P1354" s="226"/>
      <c r="Q1354" s="226"/>
      <c r="R1354" s="226"/>
      <c r="S1354" s="226"/>
      <c r="T1354" s="227"/>
      <c r="AT1354" s="228" t="s">
        <v>177</v>
      </c>
      <c r="AU1354" s="228" t="s">
        <v>82</v>
      </c>
      <c r="AV1354" s="11" t="s">
        <v>82</v>
      </c>
      <c r="AW1354" s="11" t="s">
        <v>33</v>
      </c>
      <c r="AX1354" s="11" t="s">
        <v>72</v>
      </c>
      <c r="AY1354" s="228" t="s">
        <v>166</v>
      </c>
    </row>
    <row r="1355" s="12" customFormat="1">
      <c r="B1355" s="229"/>
      <c r="C1355" s="230"/>
      <c r="D1355" s="215" t="s">
        <v>177</v>
      </c>
      <c r="E1355" s="231" t="s">
        <v>19</v>
      </c>
      <c r="F1355" s="232" t="s">
        <v>179</v>
      </c>
      <c r="G1355" s="230"/>
      <c r="H1355" s="233">
        <v>143.38399999999999</v>
      </c>
      <c r="I1355" s="234"/>
      <c r="J1355" s="230"/>
      <c r="K1355" s="230"/>
      <c r="L1355" s="235"/>
      <c r="M1355" s="236"/>
      <c r="N1355" s="237"/>
      <c r="O1355" s="237"/>
      <c r="P1355" s="237"/>
      <c r="Q1355" s="237"/>
      <c r="R1355" s="237"/>
      <c r="S1355" s="237"/>
      <c r="T1355" s="238"/>
      <c r="AT1355" s="239" t="s">
        <v>177</v>
      </c>
      <c r="AU1355" s="239" t="s">
        <v>82</v>
      </c>
      <c r="AV1355" s="12" t="s">
        <v>173</v>
      </c>
      <c r="AW1355" s="12" t="s">
        <v>33</v>
      </c>
      <c r="AX1355" s="12" t="s">
        <v>80</v>
      </c>
      <c r="AY1355" s="239" t="s">
        <v>166</v>
      </c>
    </row>
    <row r="1356" s="1" customFormat="1" ht="16.5" customHeight="1">
      <c r="B1356" s="37"/>
      <c r="C1356" s="250" t="s">
        <v>1944</v>
      </c>
      <c r="D1356" s="250" t="s">
        <v>319</v>
      </c>
      <c r="E1356" s="251" t="s">
        <v>1945</v>
      </c>
      <c r="F1356" s="252" t="s">
        <v>1946</v>
      </c>
      <c r="G1356" s="253" t="s">
        <v>287</v>
      </c>
      <c r="H1356" s="254">
        <v>71.694000000000003</v>
      </c>
      <c r="I1356" s="255"/>
      <c r="J1356" s="256">
        <f>ROUND(I1356*H1356,2)</f>
        <v>0</v>
      </c>
      <c r="K1356" s="252" t="s">
        <v>19</v>
      </c>
      <c r="L1356" s="257"/>
      <c r="M1356" s="258" t="s">
        <v>19</v>
      </c>
      <c r="N1356" s="259" t="s">
        <v>43</v>
      </c>
      <c r="O1356" s="78"/>
      <c r="P1356" s="212">
        <f>O1356*H1356</f>
        <v>0</v>
      </c>
      <c r="Q1356" s="212">
        <v>0.0138</v>
      </c>
      <c r="R1356" s="212">
        <f>Q1356*H1356</f>
        <v>0.98937720000000007</v>
      </c>
      <c r="S1356" s="212">
        <v>0</v>
      </c>
      <c r="T1356" s="213">
        <f>S1356*H1356</f>
        <v>0</v>
      </c>
      <c r="AR1356" s="16" t="s">
        <v>376</v>
      </c>
      <c r="AT1356" s="16" t="s">
        <v>319</v>
      </c>
      <c r="AU1356" s="16" t="s">
        <v>82</v>
      </c>
      <c r="AY1356" s="16" t="s">
        <v>166</v>
      </c>
      <c r="BE1356" s="214">
        <f>IF(N1356="základní",J1356,0)</f>
        <v>0</v>
      </c>
      <c r="BF1356" s="214">
        <f>IF(N1356="snížená",J1356,0)</f>
        <v>0</v>
      </c>
      <c r="BG1356" s="214">
        <f>IF(N1356="zákl. přenesená",J1356,0)</f>
        <v>0</v>
      </c>
      <c r="BH1356" s="214">
        <f>IF(N1356="sníž. přenesená",J1356,0)</f>
        <v>0</v>
      </c>
      <c r="BI1356" s="214">
        <f>IF(N1356="nulová",J1356,0)</f>
        <v>0</v>
      </c>
      <c r="BJ1356" s="16" t="s">
        <v>80</v>
      </c>
      <c r="BK1356" s="214">
        <f>ROUND(I1356*H1356,2)</f>
        <v>0</v>
      </c>
      <c r="BL1356" s="16" t="s">
        <v>267</v>
      </c>
      <c r="BM1356" s="16" t="s">
        <v>1947</v>
      </c>
    </row>
    <row r="1357" s="11" customFormat="1">
      <c r="B1357" s="218"/>
      <c r="C1357" s="219"/>
      <c r="D1357" s="215" t="s">
        <v>177</v>
      </c>
      <c r="E1357" s="220" t="s">
        <v>19</v>
      </c>
      <c r="F1357" s="221" t="s">
        <v>1948</v>
      </c>
      <c r="G1357" s="219"/>
      <c r="H1357" s="222">
        <v>71.694000000000003</v>
      </c>
      <c r="I1357" s="223"/>
      <c r="J1357" s="219"/>
      <c r="K1357" s="219"/>
      <c r="L1357" s="224"/>
      <c r="M1357" s="225"/>
      <c r="N1357" s="226"/>
      <c r="O1357" s="226"/>
      <c r="P1357" s="226"/>
      <c r="Q1357" s="226"/>
      <c r="R1357" s="226"/>
      <c r="S1357" s="226"/>
      <c r="T1357" s="227"/>
      <c r="AT1357" s="228" t="s">
        <v>177</v>
      </c>
      <c r="AU1357" s="228" t="s">
        <v>82</v>
      </c>
      <c r="AV1357" s="11" t="s">
        <v>82</v>
      </c>
      <c r="AW1357" s="11" t="s">
        <v>33</v>
      </c>
      <c r="AX1357" s="11" t="s">
        <v>72</v>
      </c>
      <c r="AY1357" s="228" t="s">
        <v>166</v>
      </c>
    </row>
    <row r="1358" s="12" customFormat="1">
      <c r="B1358" s="229"/>
      <c r="C1358" s="230"/>
      <c r="D1358" s="215" t="s">
        <v>177</v>
      </c>
      <c r="E1358" s="231" t="s">
        <v>19</v>
      </c>
      <c r="F1358" s="232" t="s">
        <v>179</v>
      </c>
      <c r="G1358" s="230"/>
      <c r="H1358" s="233">
        <v>71.694000000000003</v>
      </c>
      <c r="I1358" s="234"/>
      <c r="J1358" s="230"/>
      <c r="K1358" s="230"/>
      <c r="L1358" s="235"/>
      <c r="M1358" s="236"/>
      <c r="N1358" s="237"/>
      <c r="O1358" s="237"/>
      <c r="P1358" s="237"/>
      <c r="Q1358" s="237"/>
      <c r="R1358" s="237"/>
      <c r="S1358" s="237"/>
      <c r="T1358" s="238"/>
      <c r="AT1358" s="239" t="s">
        <v>177</v>
      </c>
      <c r="AU1358" s="239" t="s">
        <v>82</v>
      </c>
      <c r="AV1358" s="12" t="s">
        <v>173</v>
      </c>
      <c r="AW1358" s="12" t="s">
        <v>33</v>
      </c>
      <c r="AX1358" s="12" t="s">
        <v>80</v>
      </c>
      <c r="AY1358" s="239" t="s">
        <v>166</v>
      </c>
    </row>
    <row r="1359" s="1" customFormat="1" ht="16.5" customHeight="1">
      <c r="B1359" s="37"/>
      <c r="C1359" s="203" t="s">
        <v>1949</v>
      </c>
      <c r="D1359" s="203" t="s">
        <v>168</v>
      </c>
      <c r="E1359" s="204" t="s">
        <v>1950</v>
      </c>
      <c r="F1359" s="205" t="s">
        <v>1951</v>
      </c>
      <c r="G1359" s="206" t="s">
        <v>287</v>
      </c>
      <c r="H1359" s="207">
        <v>6.2400000000000002</v>
      </c>
      <c r="I1359" s="208"/>
      <c r="J1359" s="209">
        <f>ROUND(I1359*H1359,2)</f>
        <v>0</v>
      </c>
      <c r="K1359" s="205" t="s">
        <v>172</v>
      </c>
      <c r="L1359" s="42"/>
      <c r="M1359" s="210" t="s">
        <v>19</v>
      </c>
      <c r="N1359" s="211" t="s">
        <v>43</v>
      </c>
      <c r="O1359" s="78"/>
      <c r="P1359" s="212">
        <f>O1359*H1359</f>
        <v>0</v>
      </c>
      <c r="Q1359" s="212">
        <v>0.00058</v>
      </c>
      <c r="R1359" s="212">
        <f>Q1359*H1359</f>
        <v>0.0036191999999999999</v>
      </c>
      <c r="S1359" s="212">
        <v>0</v>
      </c>
      <c r="T1359" s="213">
        <f>S1359*H1359</f>
        <v>0</v>
      </c>
      <c r="AR1359" s="16" t="s">
        <v>267</v>
      </c>
      <c r="AT1359" s="16" t="s">
        <v>168</v>
      </c>
      <c r="AU1359" s="16" t="s">
        <v>82</v>
      </c>
      <c r="AY1359" s="16" t="s">
        <v>166</v>
      </c>
      <c r="BE1359" s="214">
        <f>IF(N1359="základní",J1359,0)</f>
        <v>0</v>
      </c>
      <c r="BF1359" s="214">
        <f>IF(N1359="snížená",J1359,0)</f>
        <v>0</v>
      </c>
      <c r="BG1359" s="214">
        <f>IF(N1359="zákl. přenesená",J1359,0)</f>
        <v>0</v>
      </c>
      <c r="BH1359" s="214">
        <f>IF(N1359="sníž. přenesená",J1359,0)</f>
        <v>0</v>
      </c>
      <c r="BI1359" s="214">
        <f>IF(N1359="nulová",J1359,0)</f>
        <v>0</v>
      </c>
      <c r="BJ1359" s="16" t="s">
        <v>80</v>
      </c>
      <c r="BK1359" s="214">
        <f>ROUND(I1359*H1359,2)</f>
        <v>0</v>
      </c>
      <c r="BL1359" s="16" t="s">
        <v>267</v>
      </c>
      <c r="BM1359" s="16" t="s">
        <v>1952</v>
      </c>
    </row>
    <row r="1360" s="11" customFormat="1">
      <c r="B1360" s="218"/>
      <c r="C1360" s="219"/>
      <c r="D1360" s="215" t="s">
        <v>177</v>
      </c>
      <c r="E1360" s="220" t="s">
        <v>19</v>
      </c>
      <c r="F1360" s="221" t="s">
        <v>1953</v>
      </c>
      <c r="G1360" s="219"/>
      <c r="H1360" s="222">
        <v>6.2400000000000002</v>
      </c>
      <c r="I1360" s="223"/>
      <c r="J1360" s="219"/>
      <c r="K1360" s="219"/>
      <c r="L1360" s="224"/>
      <c r="M1360" s="225"/>
      <c r="N1360" s="226"/>
      <c r="O1360" s="226"/>
      <c r="P1360" s="226"/>
      <c r="Q1360" s="226"/>
      <c r="R1360" s="226"/>
      <c r="S1360" s="226"/>
      <c r="T1360" s="227"/>
      <c r="AT1360" s="228" t="s">
        <v>177</v>
      </c>
      <c r="AU1360" s="228" t="s">
        <v>82</v>
      </c>
      <c r="AV1360" s="11" t="s">
        <v>82</v>
      </c>
      <c r="AW1360" s="11" t="s">
        <v>33</v>
      </c>
      <c r="AX1360" s="11" t="s">
        <v>72</v>
      </c>
      <c r="AY1360" s="228" t="s">
        <v>166</v>
      </c>
    </row>
    <row r="1361" s="13" customFormat="1">
      <c r="B1361" s="240"/>
      <c r="C1361" s="241"/>
      <c r="D1361" s="215" t="s">
        <v>177</v>
      </c>
      <c r="E1361" s="242" t="s">
        <v>19</v>
      </c>
      <c r="F1361" s="243" t="s">
        <v>1954</v>
      </c>
      <c r="G1361" s="241"/>
      <c r="H1361" s="242" t="s">
        <v>19</v>
      </c>
      <c r="I1361" s="244"/>
      <c r="J1361" s="241"/>
      <c r="K1361" s="241"/>
      <c r="L1361" s="245"/>
      <c r="M1361" s="246"/>
      <c r="N1361" s="247"/>
      <c r="O1361" s="247"/>
      <c r="P1361" s="247"/>
      <c r="Q1361" s="247"/>
      <c r="R1361" s="247"/>
      <c r="S1361" s="247"/>
      <c r="T1361" s="248"/>
      <c r="AT1361" s="249" t="s">
        <v>177</v>
      </c>
      <c r="AU1361" s="249" t="s">
        <v>82</v>
      </c>
      <c r="AV1361" s="13" t="s">
        <v>80</v>
      </c>
      <c r="AW1361" s="13" t="s">
        <v>33</v>
      </c>
      <c r="AX1361" s="13" t="s">
        <v>72</v>
      </c>
      <c r="AY1361" s="249" t="s">
        <v>166</v>
      </c>
    </row>
    <row r="1362" s="12" customFormat="1">
      <c r="B1362" s="229"/>
      <c r="C1362" s="230"/>
      <c r="D1362" s="215" t="s">
        <v>177</v>
      </c>
      <c r="E1362" s="231" t="s">
        <v>19</v>
      </c>
      <c r="F1362" s="232" t="s">
        <v>179</v>
      </c>
      <c r="G1362" s="230"/>
      <c r="H1362" s="233">
        <v>6.2400000000000002</v>
      </c>
      <c r="I1362" s="234"/>
      <c r="J1362" s="230"/>
      <c r="K1362" s="230"/>
      <c r="L1362" s="235"/>
      <c r="M1362" s="236"/>
      <c r="N1362" s="237"/>
      <c r="O1362" s="237"/>
      <c r="P1362" s="237"/>
      <c r="Q1362" s="237"/>
      <c r="R1362" s="237"/>
      <c r="S1362" s="237"/>
      <c r="T1362" s="238"/>
      <c r="AT1362" s="239" t="s">
        <v>177</v>
      </c>
      <c r="AU1362" s="239" t="s">
        <v>82</v>
      </c>
      <c r="AV1362" s="12" t="s">
        <v>173</v>
      </c>
      <c r="AW1362" s="12" t="s">
        <v>33</v>
      </c>
      <c r="AX1362" s="12" t="s">
        <v>80</v>
      </c>
      <c r="AY1362" s="239" t="s">
        <v>166</v>
      </c>
    </row>
    <row r="1363" s="1" customFormat="1" ht="16.5" customHeight="1">
      <c r="B1363" s="37"/>
      <c r="C1363" s="250" t="s">
        <v>1955</v>
      </c>
      <c r="D1363" s="250" t="s">
        <v>319</v>
      </c>
      <c r="E1363" s="251" t="s">
        <v>1956</v>
      </c>
      <c r="F1363" s="252" t="s">
        <v>1957</v>
      </c>
      <c r="G1363" s="253" t="s">
        <v>287</v>
      </c>
      <c r="H1363" s="254">
        <v>6.8639999999999999</v>
      </c>
      <c r="I1363" s="255"/>
      <c r="J1363" s="256">
        <f>ROUND(I1363*H1363,2)</f>
        <v>0</v>
      </c>
      <c r="K1363" s="252" t="s">
        <v>172</v>
      </c>
      <c r="L1363" s="257"/>
      <c r="M1363" s="258" t="s">
        <v>19</v>
      </c>
      <c r="N1363" s="259" t="s">
        <v>43</v>
      </c>
      <c r="O1363" s="78"/>
      <c r="P1363" s="212">
        <f>O1363*H1363</f>
        <v>0</v>
      </c>
      <c r="Q1363" s="212">
        <v>0.01</v>
      </c>
      <c r="R1363" s="212">
        <f>Q1363*H1363</f>
        <v>0.068640000000000007</v>
      </c>
      <c r="S1363" s="212">
        <v>0</v>
      </c>
      <c r="T1363" s="213">
        <f>S1363*H1363</f>
        <v>0</v>
      </c>
      <c r="AR1363" s="16" t="s">
        <v>376</v>
      </c>
      <c r="AT1363" s="16" t="s">
        <v>319</v>
      </c>
      <c r="AU1363" s="16" t="s">
        <v>82</v>
      </c>
      <c r="AY1363" s="16" t="s">
        <v>166</v>
      </c>
      <c r="BE1363" s="214">
        <f>IF(N1363="základní",J1363,0)</f>
        <v>0</v>
      </c>
      <c r="BF1363" s="214">
        <f>IF(N1363="snížená",J1363,0)</f>
        <v>0</v>
      </c>
      <c r="BG1363" s="214">
        <f>IF(N1363="zákl. přenesená",J1363,0)</f>
        <v>0</v>
      </c>
      <c r="BH1363" s="214">
        <f>IF(N1363="sníž. přenesená",J1363,0)</f>
        <v>0</v>
      </c>
      <c r="BI1363" s="214">
        <f>IF(N1363="nulová",J1363,0)</f>
        <v>0</v>
      </c>
      <c r="BJ1363" s="16" t="s">
        <v>80</v>
      </c>
      <c r="BK1363" s="214">
        <f>ROUND(I1363*H1363,2)</f>
        <v>0</v>
      </c>
      <c r="BL1363" s="16" t="s">
        <v>267</v>
      </c>
      <c r="BM1363" s="16" t="s">
        <v>1958</v>
      </c>
    </row>
    <row r="1364" s="11" customFormat="1">
      <c r="B1364" s="218"/>
      <c r="C1364" s="219"/>
      <c r="D1364" s="215" t="s">
        <v>177</v>
      </c>
      <c r="E1364" s="219"/>
      <c r="F1364" s="221" t="s">
        <v>1959</v>
      </c>
      <c r="G1364" s="219"/>
      <c r="H1364" s="222">
        <v>6.8639999999999999</v>
      </c>
      <c r="I1364" s="223"/>
      <c r="J1364" s="219"/>
      <c r="K1364" s="219"/>
      <c r="L1364" s="224"/>
      <c r="M1364" s="225"/>
      <c r="N1364" s="226"/>
      <c r="O1364" s="226"/>
      <c r="P1364" s="226"/>
      <c r="Q1364" s="226"/>
      <c r="R1364" s="226"/>
      <c r="S1364" s="226"/>
      <c r="T1364" s="227"/>
      <c r="AT1364" s="228" t="s">
        <v>177</v>
      </c>
      <c r="AU1364" s="228" t="s">
        <v>82</v>
      </c>
      <c r="AV1364" s="11" t="s">
        <v>82</v>
      </c>
      <c r="AW1364" s="11" t="s">
        <v>4</v>
      </c>
      <c r="AX1364" s="11" t="s">
        <v>80</v>
      </c>
      <c r="AY1364" s="228" t="s">
        <v>166</v>
      </c>
    </row>
    <row r="1365" s="1" customFormat="1" ht="16.5" customHeight="1">
      <c r="B1365" s="37"/>
      <c r="C1365" s="203" t="s">
        <v>1960</v>
      </c>
      <c r="D1365" s="203" t="s">
        <v>168</v>
      </c>
      <c r="E1365" s="204" t="s">
        <v>1961</v>
      </c>
      <c r="F1365" s="205" t="s">
        <v>1962</v>
      </c>
      <c r="G1365" s="206" t="s">
        <v>350</v>
      </c>
      <c r="H1365" s="207">
        <v>9.4000000000000004</v>
      </c>
      <c r="I1365" s="208"/>
      <c r="J1365" s="209">
        <f>ROUND(I1365*H1365,2)</f>
        <v>0</v>
      </c>
      <c r="K1365" s="205" t="s">
        <v>172</v>
      </c>
      <c r="L1365" s="42"/>
      <c r="M1365" s="210" t="s">
        <v>19</v>
      </c>
      <c r="N1365" s="211" t="s">
        <v>43</v>
      </c>
      <c r="O1365" s="78"/>
      <c r="P1365" s="212">
        <f>O1365*H1365</f>
        <v>0</v>
      </c>
      <c r="Q1365" s="212">
        <v>0.00031</v>
      </c>
      <c r="R1365" s="212">
        <f>Q1365*H1365</f>
        <v>0.0029139999999999999</v>
      </c>
      <c r="S1365" s="212">
        <v>0</v>
      </c>
      <c r="T1365" s="213">
        <f>S1365*H1365</f>
        <v>0</v>
      </c>
      <c r="AR1365" s="16" t="s">
        <v>267</v>
      </c>
      <c r="AT1365" s="16" t="s">
        <v>168</v>
      </c>
      <c r="AU1365" s="16" t="s">
        <v>82</v>
      </c>
      <c r="AY1365" s="16" t="s">
        <v>166</v>
      </c>
      <c r="BE1365" s="214">
        <f>IF(N1365="základní",J1365,0)</f>
        <v>0</v>
      </c>
      <c r="BF1365" s="214">
        <f>IF(N1365="snížená",J1365,0)</f>
        <v>0</v>
      </c>
      <c r="BG1365" s="214">
        <f>IF(N1365="zákl. přenesená",J1365,0)</f>
        <v>0</v>
      </c>
      <c r="BH1365" s="214">
        <f>IF(N1365="sníž. přenesená",J1365,0)</f>
        <v>0</v>
      </c>
      <c r="BI1365" s="214">
        <f>IF(N1365="nulová",J1365,0)</f>
        <v>0</v>
      </c>
      <c r="BJ1365" s="16" t="s">
        <v>80</v>
      </c>
      <c r="BK1365" s="214">
        <f>ROUND(I1365*H1365,2)</f>
        <v>0</v>
      </c>
      <c r="BL1365" s="16" t="s">
        <v>267</v>
      </c>
      <c r="BM1365" s="16" t="s">
        <v>1963</v>
      </c>
    </row>
    <row r="1366" s="1" customFormat="1">
      <c r="B1366" s="37"/>
      <c r="C1366" s="38"/>
      <c r="D1366" s="215" t="s">
        <v>175</v>
      </c>
      <c r="E1366" s="38"/>
      <c r="F1366" s="216" t="s">
        <v>1964</v>
      </c>
      <c r="G1366" s="38"/>
      <c r="H1366" s="38"/>
      <c r="I1366" s="129"/>
      <c r="J1366" s="38"/>
      <c r="K1366" s="38"/>
      <c r="L1366" s="42"/>
      <c r="M1366" s="217"/>
      <c r="N1366" s="78"/>
      <c r="O1366" s="78"/>
      <c r="P1366" s="78"/>
      <c r="Q1366" s="78"/>
      <c r="R1366" s="78"/>
      <c r="S1366" s="78"/>
      <c r="T1366" s="79"/>
      <c r="AT1366" s="16" t="s">
        <v>175</v>
      </c>
      <c r="AU1366" s="16" t="s">
        <v>82</v>
      </c>
    </row>
    <row r="1367" s="11" customFormat="1">
      <c r="B1367" s="218"/>
      <c r="C1367" s="219"/>
      <c r="D1367" s="215" t="s">
        <v>177</v>
      </c>
      <c r="E1367" s="220" t="s">
        <v>19</v>
      </c>
      <c r="F1367" s="221" t="s">
        <v>1965</v>
      </c>
      <c r="G1367" s="219"/>
      <c r="H1367" s="222">
        <v>7.2000000000000002</v>
      </c>
      <c r="I1367" s="223"/>
      <c r="J1367" s="219"/>
      <c r="K1367" s="219"/>
      <c r="L1367" s="224"/>
      <c r="M1367" s="225"/>
      <c r="N1367" s="226"/>
      <c r="O1367" s="226"/>
      <c r="P1367" s="226"/>
      <c r="Q1367" s="226"/>
      <c r="R1367" s="226"/>
      <c r="S1367" s="226"/>
      <c r="T1367" s="227"/>
      <c r="AT1367" s="228" t="s">
        <v>177</v>
      </c>
      <c r="AU1367" s="228" t="s">
        <v>82</v>
      </c>
      <c r="AV1367" s="11" t="s">
        <v>82</v>
      </c>
      <c r="AW1367" s="11" t="s">
        <v>33</v>
      </c>
      <c r="AX1367" s="11" t="s">
        <v>72</v>
      </c>
      <c r="AY1367" s="228" t="s">
        <v>166</v>
      </c>
    </row>
    <row r="1368" s="11" customFormat="1">
      <c r="B1368" s="218"/>
      <c r="C1368" s="219"/>
      <c r="D1368" s="215" t="s">
        <v>177</v>
      </c>
      <c r="E1368" s="220" t="s">
        <v>19</v>
      </c>
      <c r="F1368" s="221" t="s">
        <v>1966</v>
      </c>
      <c r="G1368" s="219"/>
      <c r="H1368" s="222">
        <v>2.2000000000000002</v>
      </c>
      <c r="I1368" s="223"/>
      <c r="J1368" s="219"/>
      <c r="K1368" s="219"/>
      <c r="L1368" s="224"/>
      <c r="M1368" s="225"/>
      <c r="N1368" s="226"/>
      <c r="O1368" s="226"/>
      <c r="P1368" s="226"/>
      <c r="Q1368" s="226"/>
      <c r="R1368" s="226"/>
      <c r="S1368" s="226"/>
      <c r="T1368" s="227"/>
      <c r="AT1368" s="228" t="s">
        <v>177</v>
      </c>
      <c r="AU1368" s="228" t="s">
        <v>82</v>
      </c>
      <c r="AV1368" s="11" t="s">
        <v>82</v>
      </c>
      <c r="AW1368" s="11" t="s">
        <v>33</v>
      </c>
      <c r="AX1368" s="11" t="s">
        <v>72</v>
      </c>
      <c r="AY1368" s="228" t="s">
        <v>166</v>
      </c>
    </row>
    <row r="1369" s="12" customFormat="1">
      <c r="B1369" s="229"/>
      <c r="C1369" s="230"/>
      <c r="D1369" s="215" t="s">
        <v>177</v>
      </c>
      <c r="E1369" s="231" t="s">
        <v>19</v>
      </c>
      <c r="F1369" s="232" t="s">
        <v>179</v>
      </c>
      <c r="G1369" s="230"/>
      <c r="H1369" s="233">
        <v>9.4000000000000004</v>
      </c>
      <c r="I1369" s="234"/>
      <c r="J1369" s="230"/>
      <c r="K1369" s="230"/>
      <c r="L1369" s="235"/>
      <c r="M1369" s="236"/>
      <c r="N1369" s="237"/>
      <c r="O1369" s="237"/>
      <c r="P1369" s="237"/>
      <c r="Q1369" s="237"/>
      <c r="R1369" s="237"/>
      <c r="S1369" s="237"/>
      <c r="T1369" s="238"/>
      <c r="AT1369" s="239" t="s">
        <v>177</v>
      </c>
      <c r="AU1369" s="239" t="s">
        <v>82</v>
      </c>
      <c r="AV1369" s="12" t="s">
        <v>173</v>
      </c>
      <c r="AW1369" s="12" t="s">
        <v>33</v>
      </c>
      <c r="AX1369" s="12" t="s">
        <v>80</v>
      </c>
      <c r="AY1369" s="239" t="s">
        <v>166</v>
      </c>
    </row>
    <row r="1370" s="1" customFormat="1" ht="16.5" customHeight="1">
      <c r="B1370" s="37"/>
      <c r="C1370" s="203" t="s">
        <v>1967</v>
      </c>
      <c r="D1370" s="203" t="s">
        <v>168</v>
      </c>
      <c r="E1370" s="204" t="s">
        <v>1968</v>
      </c>
      <c r="F1370" s="205" t="s">
        <v>1969</v>
      </c>
      <c r="G1370" s="206" t="s">
        <v>350</v>
      </c>
      <c r="H1370" s="207">
        <v>101.40000000000001</v>
      </c>
      <c r="I1370" s="208"/>
      <c r="J1370" s="209">
        <f>ROUND(I1370*H1370,2)</f>
        <v>0</v>
      </c>
      <c r="K1370" s="205" t="s">
        <v>172</v>
      </c>
      <c r="L1370" s="42"/>
      <c r="M1370" s="210" t="s">
        <v>19</v>
      </c>
      <c r="N1370" s="211" t="s">
        <v>43</v>
      </c>
      <c r="O1370" s="78"/>
      <c r="P1370" s="212">
        <f>O1370*H1370</f>
        <v>0</v>
      </c>
      <c r="Q1370" s="212">
        <v>3.0000000000000001E-05</v>
      </c>
      <c r="R1370" s="212">
        <f>Q1370*H1370</f>
        <v>0.0030420000000000004</v>
      </c>
      <c r="S1370" s="212">
        <v>0</v>
      </c>
      <c r="T1370" s="213">
        <f>S1370*H1370</f>
        <v>0</v>
      </c>
      <c r="AR1370" s="16" t="s">
        <v>267</v>
      </c>
      <c r="AT1370" s="16" t="s">
        <v>168</v>
      </c>
      <c r="AU1370" s="16" t="s">
        <v>82</v>
      </c>
      <c r="AY1370" s="16" t="s">
        <v>166</v>
      </c>
      <c r="BE1370" s="214">
        <f>IF(N1370="základní",J1370,0)</f>
        <v>0</v>
      </c>
      <c r="BF1370" s="214">
        <f>IF(N1370="snížená",J1370,0)</f>
        <v>0</v>
      </c>
      <c r="BG1370" s="214">
        <f>IF(N1370="zákl. přenesená",J1370,0)</f>
        <v>0</v>
      </c>
      <c r="BH1370" s="214">
        <f>IF(N1370="sníž. přenesená",J1370,0)</f>
        <v>0</v>
      </c>
      <c r="BI1370" s="214">
        <f>IF(N1370="nulová",J1370,0)</f>
        <v>0</v>
      </c>
      <c r="BJ1370" s="16" t="s">
        <v>80</v>
      </c>
      <c r="BK1370" s="214">
        <f>ROUND(I1370*H1370,2)</f>
        <v>0</v>
      </c>
      <c r="BL1370" s="16" t="s">
        <v>267</v>
      </c>
      <c r="BM1370" s="16" t="s">
        <v>1970</v>
      </c>
    </row>
    <row r="1371" s="1" customFormat="1">
      <c r="B1371" s="37"/>
      <c r="C1371" s="38"/>
      <c r="D1371" s="215" t="s">
        <v>175</v>
      </c>
      <c r="E1371" s="38"/>
      <c r="F1371" s="216" t="s">
        <v>1964</v>
      </c>
      <c r="G1371" s="38"/>
      <c r="H1371" s="38"/>
      <c r="I1371" s="129"/>
      <c r="J1371" s="38"/>
      <c r="K1371" s="38"/>
      <c r="L1371" s="42"/>
      <c r="M1371" s="217"/>
      <c r="N1371" s="78"/>
      <c r="O1371" s="78"/>
      <c r="P1371" s="78"/>
      <c r="Q1371" s="78"/>
      <c r="R1371" s="78"/>
      <c r="S1371" s="78"/>
      <c r="T1371" s="79"/>
      <c r="AT1371" s="16" t="s">
        <v>175</v>
      </c>
      <c r="AU1371" s="16" t="s">
        <v>82</v>
      </c>
    </row>
    <row r="1372" s="11" customFormat="1">
      <c r="B1372" s="218"/>
      <c r="C1372" s="219"/>
      <c r="D1372" s="215" t="s">
        <v>177</v>
      </c>
      <c r="E1372" s="220" t="s">
        <v>19</v>
      </c>
      <c r="F1372" s="221" t="s">
        <v>1971</v>
      </c>
      <c r="G1372" s="219"/>
      <c r="H1372" s="222">
        <v>33.600000000000001</v>
      </c>
      <c r="I1372" s="223"/>
      <c r="J1372" s="219"/>
      <c r="K1372" s="219"/>
      <c r="L1372" s="224"/>
      <c r="M1372" s="225"/>
      <c r="N1372" s="226"/>
      <c r="O1372" s="226"/>
      <c r="P1372" s="226"/>
      <c r="Q1372" s="226"/>
      <c r="R1372" s="226"/>
      <c r="S1372" s="226"/>
      <c r="T1372" s="227"/>
      <c r="AT1372" s="228" t="s">
        <v>177</v>
      </c>
      <c r="AU1372" s="228" t="s">
        <v>82</v>
      </c>
      <c r="AV1372" s="11" t="s">
        <v>82</v>
      </c>
      <c r="AW1372" s="11" t="s">
        <v>33</v>
      </c>
      <c r="AX1372" s="11" t="s">
        <v>72</v>
      </c>
      <c r="AY1372" s="228" t="s">
        <v>166</v>
      </c>
    </row>
    <row r="1373" s="11" customFormat="1">
      <c r="B1373" s="218"/>
      <c r="C1373" s="219"/>
      <c r="D1373" s="215" t="s">
        <v>177</v>
      </c>
      <c r="E1373" s="220" t="s">
        <v>19</v>
      </c>
      <c r="F1373" s="221" t="s">
        <v>1972</v>
      </c>
      <c r="G1373" s="219"/>
      <c r="H1373" s="222">
        <v>14.4</v>
      </c>
      <c r="I1373" s="223"/>
      <c r="J1373" s="219"/>
      <c r="K1373" s="219"/>
      <c r="L1373" s="224"/>
      <c r="M1373" s="225"/>
      <c r="N1373" s="226"/>
      <c r="O1373" s="226"/>
      <c r="P1373" s="226"/>
      <c r="Q1373" s="226"/>
      <c r="R1373" s="226"/>
      <c r="S1373" s="226"/>
      <c r="T1373" s="227"/>
      <c r="AT1373" s="228" t="s">
        <v>177</v>
      </c>
      <c r="AU1373" s="228" t="s">
        <v>82</v>
      </c>
      <c r="AV1373" s="11" t="s">
        <v>82</v>
      </c>
      <c r="AW1373" s="11" t="s">
        <v>33</v>
      </c>
      <c r="AX1373" s="11" t="s">
        <v>72</v>
      </c>
      <c r="AY1373" s="228" t="s">
        <v>166</v>
      </c>
    </row>
    <row r="1374" s="11" customFormat="1">
      <c r="B1374" s="218"/>
      <c r="C1374" s="219"/>
      <c r="D1374" s="215" t="s">
        <v>177</v>
      </c>
      <c r="E1374" s="220" t="s">
        <v>19</v>
      </c>
      <c r="F1374" s="221" t="s">
        <v>1973</v>
      </c>
      <c r="G1374" s="219"/>
      <c r="H1374" s="222">
        <v>8.4000000000000004</v>
      </c>
      <c r="I1374" s="223"/>
      <c r="J1374" s="219"/>
      <c r="K1374" s="219"/>
      <c r="L1374" s="224"/>
      <c r="M1374" s="225"/>
      <c r="N1374" s="226"/>
      <c r="O1374" s="226"/>
      <c r="P1374" s="226"/>
      <c r="Q1374" s="226"/>
      <c r="R1374" s="226"/>
      <c r="S1374" s="226"/>
      <c r="T1374" s="227"/>
      <c r="AT1374" s="228" t="s">
        <v>177</v>
      </c>
      <c r="AU1374" s="228" t="s">
        <v>82</v>
      </c>
      <c r="AV1374" s="11" t="s">
        <v>82</v>
      </c>
      <c r="AW1374" s="11" t="s">
        <v>33</v>
      </c>
      <c r="AX1374" s="11" t="s">
        <v>72</v>
      </c>
      <c r="AY1374" s="228" t="s">
        <v>166</v>
      </c>
    </row>
    <row r="1375" s="11" customFormat="1">
      <c r="B1375" s="218"/>
      <c r="C1375" s="219"/>
      <c r="D1375" s="215" t="s">
        <v>177</v>
      </c>
      <c r="E1375" s="220" t="s">
        <v>19</v>
      </c>
      <c r="F1375" s="221" t="s">
        <v>1974</v>
      </c>
      <c r="G1375" s="219"/>
      <c r="H1375" s="222">
        <v>7.2000000000000002</v>
      </c>
      <c r="I1375" s="223"/>
      <c r="J1375" s="219"/>
      <c r="K1375" s="219"/>
      <c r="L1375" s="224"/>
      <c r="M1375" s="225"/>
      <c r="N1375" s="226"/>
      <c r="O1375" s="226"/>
      <c r="P1375" s="226"/>
      <c r="Q1375" s="226"/>
      <c r="R1375" s="226"/>
      <c r="S1375" s="226"/>
      <c r="T1375" s="227"/>
      <c r="AT1375" s="228" t="s">
        <v>177</v>
      </c>
      <c r="AU1375" s="228" t="s">
        <v>82</v>
      </c>
      <c r="AV1375" s="11" t="s">
        <v>82</v>
      </c>
      <c r="AW1375" s="11" t="s">
        <v>33</v>
      </c>
      <c r="AX1375" s="11" t="s">
        <v>72</v>
      </c>
      <c r="AY1375" s="228" t="s">
        <v>166</v>
      </c>
    </row>
    <row r="1376" s="11" customFormat="1">
      <c r="B1376" s="218"/>
      <c r="C1376" s="219"/>
      <c r="D1376" s="215" t="s">
        <v>177</v>
      </c>
      <c r="E1376" s="220" t="s">
        <v>19</v>
      </c>
      <c r="F1376" s="221" t="s">
        <v>1975</v>
      </c>
      <c r="G1376" s="219"/>
      <c r="H1376" s="222">
        <v>12.6</v>
      </c>
      <c r="I1376" s="223"/>
      <c r="J1376" s="219"/>
      <c r="K1376" s="219"/>
      <c r="L1376" s="224"/>
      <c r="M1376" s="225"/>
      <c r="N1376" s="226"/>
      <c r="O1376" s="226"/>
      <c r="P1376" s="226"/>
      <c r="Q1376" s="226"/>
      <c r="R1376" s="226"/>
      <c r="S1376" s="226"/>
      <c r="T1376" s="227"/>
      <c r="AT1376" s="228" t="s">
        <v>177</v>
      </c>
      <c r="AU1376" s="228" t="s">
        <v>82</v>
      </c>
      <c r="AV1376" s="11" t="s">
        <v>82</v>
      </c>
      <c r="AW1376" s="11" t="s">
        <v>33</v>
      </c>
      <c r="AX1376" s="11" t="s">
        <v>72</v>
      </c>
      <c r="AY1376" s="228" t="s">
        <v>166</v>
      </c>
    </row>
    <row r="1377" s="11" customFormat="1">
      <c r="B1377" s="218"/>
      <c r="C1377" s="219"/>
      <c r="D1377" s="215" t="s">
        <v>177</v>
      </c>
      <c r="E1377" s="220" t="s">
        <v>19</v>
      </c>
      <c r="F1377" s="221" t="s">
        <v>1976</v>
      </c>
      <c r="G1377" s="219"/>
      <c r="H1377" s="222">
        <v>16.800000000000001</v>
      </c>
      <c r="I1377" s="223"/>
      <c r="J1377" s="219"/>
      <c r="K1377" s="219"/>
      <c r="L1377" s="224"/>
      <c r="M1377" s="225"/>
      <c r="N1377" s="226"/>
      <c r="O1377" s="226"/>
      <c r="P1377" s="226"/>
      <c r="Q1377" s="226"/>
      <c r="R1377" s="226"/>
      <c r="S1377" s="226"/>
      <c r="T1377" s="227"/>
      <c r="AT1377" s="228" t="s">
        <v>177</v>
      </c>
      <c r="AU1377" s="228" t="s">
        <v>82</v>
      </c>
      <c r="AV1377" s="11" t="s">
        <v>82</v>
      </c>
      <c r="AW1377" s="11" t="s">
        <v>33</v>
      </c>
      <c r="AX1377" s="11" t="s">
        <v>72</v>
      </c>
      <c r="AY1377" s="228" t="s">
        <v>166</v>
      </c>
    </row>
    <row r="1378" s="11" customFormat="1">
      <c r="B1378" s="218"/>
      <c r="C1378" s="219"/>
      <c r="D1378" s="215" t="s">
        <v>177</v>
      </c>
      <c r="E1378" s="220" t="s">
        <v>19</v>
      </c>
      <c r="F1378" s="221" t="s">
        <v>1973</v>
      </c>
      <c r="G1378" s="219"/>
      <c r="H1378" s="222">
        <v>8.4000000000000004</v>
      </c>
      <c r="I1378" s="223"/>
      <c r="J1378" s="219"/>
      <c r="K1378" s="219"/>
      <c r="L1378" s="224"/>
      <c r="M1378" s="225"/>
      <c r="N1378" s="226"/>
      <c r="O1378" s="226"/>
      <c r="P1378" s="226"/>
      <c r="Q1378" s="226"/>
      <c r="R1378" s="226"/>
      <c r="S1378" s="226"/>
      <c r="T1378" s="227"/>
      <c r="AT1378" s="228" t="s">
        <v>177</v>
      </c>
      <c r="AU1378" s="228" t="s">
        <v>82</v>
      </c>
      <c r="AV1378" s="11" t="s">
        <v>82</v>
      </c>
      <c r="AW1378" s="11" t="s">
        <v>33</v>
      </c>
      <c r="AX1378" s="11" t="s">
        <v>72</v>
      </c>
      <c r="AY1378" s="228" t="s">
        <v>166</v>
      </c>
    </row>
    <row r="1379" s="12" customFormat="1">
      <c r="B1379" s="229"/>
      <c r="C1379" s="230"/>
      <c r="D1379" s="215" t="s">
        <v>177</v>
      </c>
      <c r="E1379" s="231" t="s">
        <v>19</v>
      </c>
      <c r="F1379" s="232" t="s">
        <v>179</v>
      </c>
      <c r="G1379" s="230"/>
      <c r="H1379" s="233">
        <v>101.40000000000001</v>
      </c>
      <c r="I1379" s="234"/>
      <c r="J1379" s="230"/>
      <c r="K1379" s="230"/>
      <c r="L1379" s="235"/>
      <c r="M1379" s="236"/>
      <c r="N1379" s="237"/>
      <c r="O1379" s="237"/>
      <c r="P1379" s="237"/>
      <c r="Q1379" s="237"/>
      <c r="R1379" s="237"/>
      <c r="S1379" s="237"/>
      <c r="T1379" s="238"/>
      <c r="AT1379" s="239" t="s">
        <v>177</v>
      </c>
      <c r="AU1379" s="239" t="s">
        <v>82</v>
      </c>
      <c r="AV1379" s="12" t="s">
        <v>173</v>
      </c>
      <c r="AW1379" s="12" t="s">
        <v>33</v>
      </c>
      <c r="AX1379" s="12" t="s">
        <v>80</v>
      </c>
      <c r="AY1379" s="239" t="s">
        <v>166</v>
      </c>
    </row>
    <row r="1380" s="1" customFormat="1" ht="16.5" customHeight="1">
      <c r="B1380" s="37"/>
      <c r="C1380" s="203" t="s">
        <v>1977</v>
      </c>
      <c r="D1380" s="203" t="s">
        <v>168</v>
      </c>
      <c r="E1380" s="204" t="s">
        <v>1978</v>
      </c>
      <c r="F1380" s="205" t="s">
        <v>1979</v>
      </c>
      <c r="G1380" s="206" t="s">
        <v>350</v>
      </c>
      <c r="H1380" s="207">
        <v>2.2000000000000002</v>
      </c>
      <c r="I1380" s="208"/>
      <c r="J1380" s="209">
        <f>ROUND(I1380*H1380,2)</f>
        <v>0</v>
      </c>
      <c r="K1380" s="205" t="s">
        <v>172</v>
      </c>
      <c r="L1380" s="42"/>
      <c r="M1380" s="210" t="s">
        <v>19</v>
      </c>
      <c r="N1380" s="211" t="s">
        <v>43</v>
      </c>
      <c r="O1380" s="78"/>
      <c r="P1380" s="212">
        <f>O1380*H1380</f>
        <v>0</v>
      </c>
      <c r="Q1380" s="212">
        <v>0.002</v>
      </c>
      <c r="R1380" s="212">
        <f>Q1380*H1380</f>
        <v>0.0044000000000000003</v>
      </c>
      <c r="S1380" s="212">
        <v>0</v>
      </c>
      <c r="T1380" s="213">
        <f>S1380*H1380</f>
        <v>0</v>
      </c>
      <c r="AR1380" s="16" t="s">
        <v>267</v>
      </c>
      <c r="AT1380" s="16" t="s">
        <v>168</v>
      </c>
      <c r="AU1380" s="16" t="s">
        <v>82</v>
      </c>
      <c r="AY1380" s="16" t="s">
        <v>166</v>
      </c>
      <c r="BE1380" s="214">
        <f>IF(N1380="základní",J1380,0)</f>
        <v>0</v>
      </c>
      <c r="BF1380" s="214">
        <f>IF(N1380="snížená",J1380,0)</f>
        <v>0</v>
      </c>
      <c r="BG1380" s="214">
        <f>IF(N1380="zákl. přenesená",J1380,0)</f>
        <v>0</v>
      </c>
      <c r="BH1380" s="214">
        <f>IF(N1380="sníž. přenesená",J1380,0)</f>
        <v>0</v>
      </c>
      <c r="BI1380" s="214">
        <f>IF(N1380="nulová",J1380,0)</f>
        <v>0</v>
      </c>
      <c r="BJ1380" s="16" t="s">
        <v>80</v>
      </c>
      <c r="BK1380" s="214">
        <f>ROUND(I1380*H1380,2)</f>
        <v>0</v>
      </c>
      <c r="BL1380" s="16" t="s">
        <v>267</v>
      </c>
      <c r="BM1380" s="16" t="s">
        <v>1980</v>
      </c>
    </row>
    <row r="1381" s="11" customFormat="1">
      <c r="B1381" s="218"/>
      <c r="C1381" s="219"/>
      <c r="D1381" s="215" t="s">
        <v>177</v>
      </c>
      <c r="E1381" s="220" t="s">
        <v>19</v>
      </c>
      <c r="F1381" s="221" t="s">
        <v>1966</v>
      </c>
      <c r="G1381" s="219"/>
      <c r="H1381" s="222">
        <v>2.2000000000000002</v>
      </c>
      <c r="I1381" s="223"/>
      <c r="J1381" s="219"/>
      <c r="K1381" s="219"/>
      <c r="L1381" s="224"/>
      <c r="M1381" s="225"/>
      <c r="N1381" s="226"/>
      <c r="O1381" s="226"/>
      <c r="P1381" s="226"/>
      <c r="Q1381" s="226"/>
      <c r="R1381" s="226"/>
      <c r="S1381" s="226"/>
      <c r="T1381" s="227"/>
      <c r="AT1381" s="228" t="s">
        <v>177</v>
      </c>
      <c r="AU1381" s="228" t="s">
        <v>82</v>
      </c>
      <c r="AV1381" s="11" t="s">
        <v>82</v>
      </c>
      <c r="AW1381" s="11" t="s">
        <v>33</v>
      </c>
      <c r="AX1381" s="11" t="s">
        <v>72</v>
      </c>
      <c r="AY1381" s="228" t="s">
        <v>166</v>
      </c>
    </row>
    <row r="1382" s="12" customFormat="1">
      <c r="B1382" s="229"/>
      <c r="C1382" s="230"/>
      <c r="D1382" s="215" t="s">
        <v>177</v>
      </c>
      <c r="E1382" s="231" t="s">
        <v>19</v>
      </c>
      <c r="F1382" s="232" t="s">
        <v>179</v>
      </c>
      <c r="G1382" s="230"/>
      <c r="H1382" s="233">
        <v>2.2000000000000002</v>
      </c>
      <c r="I1382" s="234"/>
      <c r="J1382" s="230"/>
      <c r="K1382" s="230"/>
      <c r="L1382" s="235"/>
      <c r="M1382" s="236"/>
      <c r="N1382" s="237"/>
      <c r="O1382" s="237"/>
      <c r="P1382" s="237"/>
      <c r="Q1382" s="237"/>
      <c r="R1382" s="237"/>
      <c r="S1382" s="237"/>
      <c r="T1382" s="238"/>
      <c r="AT1382" s="239" t="s">
        <v>177</v>
      </c>
      <c r="AU1382" s="239" t="s">
        <v>82</v>
      </c>
      <c r="AV1382" s="12" t="s">
        <v>173</v>
      </c>
      <c r="AW1382" s="12" t="s">
        <v>33</v>
      </c>
      <c r="AX1382" s="12" t="s">
        <v>80</v>
      </c>
      <c r="AY1382" s="239" t="s">
        <v>166</v>
      </c>
    </row>
    <row r="1383" s="1" customFormat="1" ht="16.5" customHeight="1">
      <c r="B1383" s="37"/>
      <c r="C1383" s="250" t="s">
        <v>1981</v>
      </c>
      <c r="D1383" s="250" t="s">
        <v>319</v>
      </c>
      <c r="E1383" s="251" t="s">
        <v>1940</v>
      </c>
      <c r="F1383" s="252" t="s">
        <v>1941</v>
      </c>
      <c r="G1383" s="253" t="s">
        <v>287</v>
      </c>
      <c r="H1383" s="254">
        <v>1.0560000000000001</v>
      </c>
      <c r="I1383" s="255"/>
      <c r="J1383" s="256">
        <f>ROUND(I1383*H1383,2)</f>
        <v>0</v>
      </c>
      <c r="K1383" s="252" t="s">
        <v>19</v>
      </c>
      <c r="L1383" s="257"/>
      <c r="M1383" s="258" t="s">
        <v>19</v>
      </c>
      <c r="N1383" s="259" t="s">
        <v>43</v>
      </c>
      <c r="O1383" s="78"/>
      <c r="P1383" s="212">
        <f>O1383*H1383</f>
        <v>0</v>
      </c>
      <c r="Q1383" s="212">
        <v>0.0138</v>
      </c>
      <c r="R1383" s="212">
        <f>Q1383*H1383</f>
        <v>0.0145728</v>
      </c>
      <c r="S1383" s="212">
        <v>0</v>
      </c>
      <c r="T1383" s="213">
        <f>S1383*H1383</f>
        <v>0</v>
      </c>
      <c r="AR1383" s="16" t="s">
        <v>376</v>
      </c>
      <c r="AT1383" s="16" t="s">
        <v>319</v>
      </c>
      <c r="AU1383" s="16" t="s">
        <v>82</v>
      </c>
      <c r="AY1383" s="16" t="s">
        <v>166</v>
      </c>
      <c r="BE1383" s="214">
        <f>IF(N1383="základní",J1383,0)</f>
        <v>0</v>
      </c>
      <c r="BF1383" s="214">
        <f>IF(N1383="snížená",J1383,0)</f>
        <v>0</v>
      </c>
      <c r="BG1383" s="214">
        <f>IF(N1383="zákl. přenesená",J1383,0)</f>
        <v>0</v>
      </c>
      <c r="BH1383" s="214">
        <f>IF(N1383="sníž. přenesená",J1383,0)</f>
        <v>0</v>
      </c>
      <c r="BI1383" s="214">
        <f>IF(N1383="nulová",J1383,0)</f>
        <v>0</v>
      </c>
      <c r="BJ1383" s="16" t="s">
        <v>80</v>
      </c>
      <c r="BK1383" s="214">
        <f>ROUND(I1383*H1383,2)</f>
        <v>0</v>
      </c>
      <c r="BL1383" s="16" t="s">
        <v>267</v>
      </c>
      <c r="BM1383" s="16" t="s">
        <v>1982</v>
      </c>
    </row>
    <row r="1384" s="11" customFormat="1">
      <c r="B1384" s="218"/>
      <c r="C1384" s="219"/>
      <c r="D1384" s="215" t="s">
        <v>177</v>
      </c>
      <c r="E1384" s="220" t="s">
        <v>19</v>
      </c>
      <c r="F1384" s="221" t="s">
        <v>1983</v>
      </c>
      <c r="G1384" s="219"/>
      <c r="H1384" s="222">
        <v>1.0560000000000001</v>
      </c>
      <c r="I1384" s="223"/>
      <c r="J1384" s="219"/>
      <c r="K1384" s="219"/>
      <c r="L1384" s="224"/>
      <c r="M1384" s="225"/>
      <c r="N1384" s="226"/>
      <c r="O1384" s="226"/>
      <c r="P1384" s="226"/>
      <c r="Q1384" s="226"/>
      <c r="R1384" s="226"/>
      <c r="S1384" s="226"/>
      <c r="T1384" s="227"/>
      <c r="AT1384" s="228" t="s">
        <v>177</v>
      </c>
      <c r="AU1384" s="228" t="s">
        <v>82</v>
      </c>
      <c r="AV1384" s="11" t="s">
        <v>82</v>
      </c>
      <c r="AW1384" s="11" t="s">
        <v>33</v>
      </c>
      <c r="AX1384" s="11" t="s">
        <v>72</v>
      </c>
      <c r="AY1384" s="228" t="s">
        <v>166</v>
      </c>
    </row>
    <row r="1385" s="12" customFormat="1">
      <c r="B1385" s="229"/>
      <c r="C1385" s="230"/>
      <c r="D1385" s="215" t="s">
        <v>177</v>
      </c>
      <c r="E1385" s="231" t="s">
        <v>19</v>
      </c>
      <c r="F1385" s="232" t="s">
        <v>179</v>
      </c>
      <c r="G1385" s="230"/>
      <c r="H1385" s="233">
        <v>1.0560000000000001</v>
      </c>
      <c r="I1385" s="234"/>
      <c r="J1385" s="230"/>
      <c r="K1385" s="230"/>
      <c r="L1385" s="235"/>
      <c r="M1385" s="236"/>
      <c r="N1385" s="237"/>
      <c r="O1385" s="237"/>
      <c r="P1385" s="237"/>
      <c r="Q1385" s="237"/>
      <c r="R1385" s="237"/>
      <c r="S1385" s="237"/>
      <c r="T1385" s="238"/>
      <c r="AT1385" s="239" t="s">
        <v>177</v>
      </c>
      <c r="AU1385" s="239" t="s">
        <v>82</v>
      </c>
      <c r="AV1385" s="12" t="s">
        <v>173</v>
      </c>
      <c r="AW1385" s="12" t="s">
        <v>33</v>
      </c>
      <c r="AX1385" s="12" t="s">
        <v>80</v>
      </c>
      <c r="AY1385" s="239" t="s">
        <v>166</v>
      </c>
    </row>
    <row r="1386" s="1" customFormat="1" ht="22.5" customHeight="1">
      <c r="B1386" s="37"/>
      <c r="C1386" s="203" t="s">
        <v>1984</v>
      </c>
      <c r="D1386" s="203" t="s">
        <v>168</v>
      </c>
      <c r="E1386" s="204" t="s">
        <v>1985</v>
      </c>
      <c r="F1386" s="205" t="s">
        <v>1986</v>
      </c>
      <c r="G1386" s="206" t="s">
        <v>221</v>
      </c>
      <c r="H1386" s="207">
        <v>5.1769999999999996</v>
      </c>
      <c r="I1386" s="208"/>
      <c r="J1386" s="209">
        <f>ROUND(I1386*H1386,2)</f>
        <v>0</v>
      </c>
      <c r="K1386" s="205" t="s">
        <v>172</v>
      </c>
      <c r="L1386" s="42"/>
      <c r="M1386" s="210" t="s">
        <v>19</v>
      </c>
      <c r="N1386" s="211" t="s">
        <v>43</v>
      </c>
      <c r="O1386" s="78"/>
      <c r="P1386" s="212">
        <f>O1386*H1386</f>
        <v>0</v>
      </c>
      <c r="Q1386" s="212">
        <v>0</v>
      </c>
      <c r="R1386" s="212">
        <f>Q1386*H1386</f>
        <v>0</v>
      </c>
      <c r="S1386" s="212">
        <v>0</v>
      </c>
      <c r="T1386" s="213">
        <f>S1386*H1386</f>
        <v>0</v>
      </c>
      <c r="AR1386" s="16" t="s">
        <v>267</v>
      </c>
      <c r="AT1386" s="16" t="s">
        <v>168</v>
      </c>
      <c r="AU1386" s="16" t="s">
        <v>82</v>
      </c>
      <c r="AY1386" s="16" t="s">
        <v>166</v>
      </c>
      <c r="BE1386" s="214">
        <f>IF(N1386="základní",J1386,0)</f>
        <v>0</v>
      </c>
      <c r="BF1386" s="214">
        <f>IF(N1386="snížená",J1386,0)</f>
        <v>0</v>
      </c>
      <c r="BG1386" s="214">
        <f>IF(N1386="zákl. přenesená",J1386,0)</f>
        <v>0</v>
      </c>
      <c r="BH1386" s="214">
        <f>IF(N1386="sníž. přenesená",J1386,0)</f>
        <v>0</v>
      </c>
      <c r="BI1386" s="214">
        <f>IF(N1386="nulová",J1386,0)</f>
        <v>0</v>
      </c>
      <c r="BJ1386" s="16" t="s">
        <v>80</v>
      </c>
      <c r="BK1386" s="214">
        <f>ROUND(I1386*H1386,2)</f>
        <v>0</v>
      </c>
      <c r="BL1386" s="16" t="s">
        <v>267</v>
      </c>
      <c r="BM1386" s="16" t="s">
        <v>1987</v>
      </c>
    </row>
    <row r="1387" s="1" customFormat="1">
      <c r="B1387" s="37"/>
      <c r="C1387" s="38"/>
      <c r="D1387" s="215" t="s">
        <v>175</v>
      </c>
      <c r="E1387" s="38"/>
      <c r="F1387" s="216" t="s">
        <v>1088</v>
      </c>
      <c r="G1387" s="38"/>
      <c r="H1387" s="38"/>
      <c r="I1387" s="129"/>
      <c r="J1387" s="38"/>
      <c r="K1387" s="38"/>
      <c r="L1387" s="42"/>
      <c r="M1387" s="217"/>
      <c r="N1387" s="78"/>
      <c r="O1387" s="78"/>
      <c r="P1387" s="78"/>
      <c r="Q1387" s="78"/>
      <c r="R1387" s="78"/>
      <c r="S1387" s="78"/>
      <c r="T1387" s="79"/>
      <c r="AT1387" s="16" t="s">
        <v>175</v>
      </c>
      <c r="AU1387" s="16" t="s">
        <v>82</v>
      </c>
    </row>
    <row r="1388" s="1" customFormat="1" ht="22.5" customHeight="1">
      <c r="B1388" s="37"/>
      <c r="C1388" s="203" t="s">
        <v>1988</v>
      </c>
      <c r="D1388" s="203" t="s">
        <v>168</v>
      </c>
      <c r="E1388" s="204" t="s">
        <v>1989</v>
      </c>
      <c r="F1388" s="205" t="s">
        <v>1990</v>
      </c>
      <c r="G1388" s="206" t="s">
        <v>221</v>
      </c>
      <c r="H1388" s="207">
        <v>5.1769999999999996</v>
      </c>
      <c r="I1388" s="208"/>
      <c r="J1388" s="209">
        <f>ROUND(I1388*H1388,2)</f>
        <v>0</v>
      </c>
      <c r="K1388" s="205" t="s">
        <v>172</v>
      </c>
      <c r="L1388" s="42"/>
      <c r="M1388" s="210" t="s">
        <v>19</v>
      </c>
      <c r="N1388" s="211" t="s">
        <v>43</v>
      </c>
      <c r="O1388" s="78"/>
      <c r="P1388" s="212">
        <f>O1388*H1388</f>
        <v>0</v>
      </c>
      <c r="Q1388" s="212">
        <v>0</v>
      </c>
      <c r="R1388" s="212">
        <f>Q1388*H1388</f>
        <v>0</v>
      </c>
      <c r="S1388" s="212">
        <v>0</v>
      </c>
      <c r="T1388" s="213">
        <f>S1388*H1388</f>
        <v>0</v>
      </c>
      <c r="AR1388" s="16" t="s">
        <v>267</v>
      </c>
      <c r="AT1388" s="16" t="s">
        <v>168</v>
      </c>
      <c r="AU1388" s="16" t="s">
        <v>82</v>
      </c>
      <c r="AY1388" s="16" t="s">
        <v>166</v>
      </c>
      <c r="BE1388" s="214">
        <f>IF(N1388="základní",J1388,0)</f>
        <v>0</v>
      </c>
      <c r="BF1388" s="214">
        <f>IF(N1388="snížená",J1388,0)</f>
        <v>0</v>
      </c>
      <c r="BG1388" s="214">
        <f>IF(N1388="zákl. přenesená",J1388,0)</f>
        <v>0</v>
      </c>
      <c r="BH1388" s="214">
        <f>IF(N1388="sníž. přenesená",J1388,0)</f>
        <v>0</v>
      </c>
      <c r="BI1388" s="214">
        <f>IF(N1388="nulová",J1388,0)</f>
        <v>0</v>
      </c>
      <c r="BJ1388" s="16" t="s">
        <v>80</v>
      </c>
      <c r="BK1388" s="214">
        <f>ROUND(I1388*H1388,2)</f>
        <v>0</v>
      </c>
      <c r="BL1388" s="16" t="s">
        <v>267</v>
      </c>
      <c r="BM1388" s="16" t="s">
        <v>1991</v>
      </c>
    </row>
    <row r="1389" s="1" customFormat="1">
      <c r="B1389" s="37"/>
      <c r="C1389" s="38"/>
      <c r="D1389" s="215" t="s">
        <v>175</v>
      </c>
      <c r="E1389" s="38"/>
      <c r="F1389" s="216" t="s">
        <v>1088</v>
      </c>
      <c r="G1389" s="38"/>
      <c r="H1389" s="38"/>
      <c r="I1389" s="129"/>
      <c r="J1389" s="38"/>
      <c r="K1389" s="38"/>
      <c r="L1389" s="42"/>
      <c r="M1389" s="217"/>
      <c r="N1389" s="78"/>
      <c r="O1389" s="78"/>
      <c r="P1389" s="78"/>
      <c r="Q1389" s="78"/>
      <c r="R1389" s="78"/>
      <c r="S1389" s="78"/>
      <c r="T1389" s="79"/>
      <c r="AT1389" s="16" t="s">
        <v>175</v>
      </c>
      <c r="AU1389" s="16" t="s">
        <v>82</v>
      </c>
    </row>
    <row r="1390" s="10" customFormat="1" ht="22.8" customHeight="1">
      <c r="B1390" s="187"/>
      <c r="C1390" s="188"/>
      <c r="D1390" s="189" t="s">
        <v>71</v>
      </c>
      <c r="E1390" s="201" t="s">
        <v>1992</v>
      </c>
      <c r="F1390" s="201" t="s">
        <v>1993</v>
      </c>
      <c r="G1390" s="188"/>
      <c r="H1390" s="188"/>
      <c r="I1390" s="191"/>
      <c r="J1390" s="202">
        <f>BK1390</f>
        <v>0</v>
      </c>
      <c r="K1390" s="188"/>
      <c r="L1390" s="193"/>
      <c r="M1390" s="194"/>
      <c r="N1390" s="195"/>
      <c r="O1390" s="195"/>
      <c r="P1390" s="196">
        <f>SUM(P1391:P1401)</f>
        <v>0</v>
      </c>
      <c r="Q1390" s="195"/>
      <c r="R1390" s="196">
        <f>SUM(R1391:R1401)</f>
        <v>0.0033854999999999996</v>
      </c>
      <c r="S1390" s="195"/>
      <c r="T1390" s="197">
        <f>SUM(T1391:T1401)</f>
        <v>0</v>
      </c>
      <c r="AR1390" s="198" t="s">
        <v>82</v>
      </c>
      <c r="AT1390" s="199" t="s">
        <v>71</v>
      </c>
      <c r="AU1390" s="199" t="s">
        <v>80</v>
      </c>
      <c r="AY1390" s="198" t="s">
        <v>166</v>
      </c>
      <c r="BK1390" s="200">
        <f>SUM(BK1391:BK1401)</f>
        <v>0</v>
      </c>
    </row>
    <row r="1391" s="1" customFormat="1" ht="16.5" customHeight="1">
      <c r="B1391" s="37"/>
      <c r="C1391" s="203" t="s">
        <v>1994</v>
      </c>
      <c r="D1391" s="203" t="s">
        <v>168</v>
      </c>
      <c r="E1391" s="204" t="s">
        <v>1995</v>
      </c>
      <c r="F1391" s="205" t="s">
        <v>1996</v>
      </c>
      <c r="G1391" s="206" t="s">
        <v>287</v>
      </c>
      <c r="H1391" s="207">
        <v>3.9750000000000001</v>
      </c>
      <c r="I1391" s="208"/>
      <c r="J1391" s="209">
        <f>ROUND(I1391*H1391,2)</f>
        <v>0</v>
      </c>
      <c r="K1391" s="205" t="s">
        <v>172</v>
      </c>
      <c r="L1391" s="42"/>
      <c r="M1391" s="210" t="s">
        <v>19</v>
      </c>
      <c r="N1391" s="211" t="s">
        <v>43</v>
      </c>
      <c r="O1391" s="78"/>
      <c r="P1391" s="212">
        <f>O1391*H1391</f>
        <v>0</v>
      </c>
      <c r="Q1391" s="212">
        <v>0.00034000000000000002</v>
      </c>
      <c r="R1391" s="212">
        <f>Q1391*H1391</f>
        <v>0.0013515000000000001</v>
      </c>
      <c r="S1391" s="212">
        <v>0</v>
      </c>
      <c r="T1391" s="213">
        <f>S1391*H1391</f>
        <v>0</v>
      </c>
      <c r="AR1391" s="16" t="s">
        <v>267</v>
      </c>
      <c r="AT1391" s="16" t="s">
        <v>168</v>
      </c>
      <c r="AU1391" s="16" t="s">
        <v>82</v>
      </c>
      <c r="AY1391" s="16" t="s">
        <v>166</v>
      </c>
      <c r="BE1391" s="214">
        <f>IF(N1391="základní",J1391,0)</f>
        <v>0</v>
      </c>
      <c r="BF1391" s="214">
        <f>IF(N1391="snížená",J1391,0)</f>
        <v>0</v>
      </c>
      <c r="BG1391" s="214">
        <f>IF(N1391="zákl. přenesená",J1391,0)</f>
        <v>0</v>
      </c>
      <c r="BH1391" s="214">
        <f>IF(N1391="sníž. přenesená",J1391,0)</f>
        <v>0</v>
      </c>
      <c r="BI1391" s="214">
        <f>IF(N1391="nulová",J1391,0)</f>
        <v>0</v>
      </c>
      <c r="BJ1391" s="16" t="s">
        <v>80</v>
      </c>
      <c r="BK1391" s="214">
        <f>ROUND(I1391*H1391,2)</f>
        <v>0</v>
      </c>
      <c r="BL1391" s="16" t="s">
        <v>267</v>
      </c>
      <c r="BM1391" s="16" t="s">
        <v>1997</v>
      </c>
    </row>
    <row r="1392" s="1" customFormat="1" ht="16.5" customHeight="1">
      <c r="B1392" s="37"/>
      <c r="C1392" s="203" t="s">
        <v>1998</v>
      </c>
      <c r="D1392" s="203" t="s">
        <v>168</v>
      </c>
      <c r="E1392" s="204" t="s">
        <v>1999</v>
      </c>
      <c r="F1392" s="205" t="s">
        <v>2000</v>
      </c>
      <c r="G1392" s="206" t="s">
        <v>287</v>
      </c>
      <c r="H1392" s="207">
        <v>16.949999999999999</v>
      </c>
      <c r="I1392" s="208"/>
      <c r="J1392" s="209">
        <f>ROUND(I1392*H1392,2)</f>
        <v>0</v>
      </c>
      <c r="K1392" s="205" t="s">
        <v>172</v>
      </c>
      <c r="L1392" s="42"/>
      <c r="M1392" s="210" t="s">
        <v>19</v>
      </c>
      <c r="N1392" s="211" t="s">
        <v>43</v>
      </c>
      <c r="O1392" s="78"/>
      <c r="P1392" s="212">
        <f>O1392*H1392</f>
        <v>0</v>
      </c>
      <c r="Q1392" s="212">
        <v>0.00012</v>
      </c>
      <c r="R1392" s="212">
        <f>Q1392*H1392</f>
        <v>0.0020339999999999998</v>
      </c>
      <c r="S1392" s="212">
        <v>0</v>
      </c>
      <c r="T1392" s="213">
        <f>S1392*H1392</f>
        <v>0</v>
      </c>
      <c r="AR1392" s="16" t="s">
        <v>267</v>
      </c>
      <c r="AT1392" s="16" t="s">
        <v>168</v>
      </c>
      <c r="AU1392" s="16" t="s">
        <v>82</v>
      </c>
      <c r="AY1392" s="16" t="s">
        <v>166</v>
      </c>
      <c r="BE1392" s="214">
        <f>IF(N1392="základní",J1392,0)</f>
        <v>0</v>
      </c>
      <c r="BF1392" s="214">
        <f>IF(N1392="snížená",J1392,0)</f>
        <v>0</v>
      </c>
      <c r="BG1392" s="214">
        <f>IF(N1392="zákl. přenesená",J1392,0)</f>
        <v>0</v>
      </c>
      <c r="BH1392" s="214">
        <f>IF(N1392="sníž. přenesená",J1392,0)</f>
        <v>0</v>
      </c>
      <c r="BI1392" s="214">
        <f>IF(N1392="nulová",J1392,0)</f>
        <v>0</v>
      </c>
      <c r="BJ1392" s="16" t="s">
        <v>80</v>
      </c>
      <c r="BK1392" s="214">
        <f>ROUND(I1392*H1392,2)</f>
        <v>0</v>
      </c>
      <c r="BL1392" s="16" t="s">
        <v>267</v>
      </c>
      <c r="BM1392" s="16" t="s">
        <v>2001</v>
      </c>
    </row>
    <row r="1393" s="13" customFormat="1">
      <c r="B1393" s="240"/>
      <c r="C1393" s="241"/>
      <c r="D1393" s="215" t="s">
        <v>177</v>
      </c>
      <c r="E1393" s="242" t="s">
        <v>19</v>
      </c>
      <c r="F1393" s="243" t="s">
        <v>2002</v>
      </c>
      <c r="G1393" s="241"/>
      <c r="H1393" s="242" t="s">
        <v>19</v>
      </c>
      <c r="I1393" s="244"/>
      <c r="J1393" s="241"/>
      <c r="K1393" s="241"/>
      <c r="L1393" s="245"/>
      <c r="M1393" s="246"/>
      <c r="N1393" s="247"/>
      <c r="O1393" s="247"/>
      <c r="P1393" s="247"/>
      <c r="Q1393" s="247"/>
      <c r="R1393" s="247"/>
      <c r="S1393" s="247"/>
      <c r="T1393" s="248"/>
      <c r="AT1393" s="249" t="s">
        <v>177</v>
      </c>
      <c r="AU1393" s="249" t="s">
        <v>82</v>
      </c>
      <c r="AV1393" s="13" t="s">
        <v>80</v>
      </c>
      <c r="AW1393" s="13" t="s">
        <v>33</v>
      </c>
      <c r="AX1393" s="13" t="s">
        <v>72</v>
      </c>
      <c r="AY1393" s="249" t="s">
        <v>166</v>
      </c>
    </row>
    <row r="1394" s="11" customFormat="1">
      <c r="B1394" s="218"/>
      <c r="C1394" s="219"/>
      <c r="D1394" s="215" t="s">
        <v>177</v>
      </c>
      <c r="E1394" s="220" t="s">
        <v>19</v>
      </c>
      <c r="F1394" s="221" t="s">
        <v>2003</v>
      </c>
      <c r="G1394" s="219"/>
      <c r="H1394" s="222">
        <v>1.1499999999999999</v>
      </c>
      <c r="I1394" s="223"/>
      <c r="J1394" s="219"/>
      <c r="K1394" s="219"/>
      <c r="L1394" s="224"/>
      <c r="M1394" s="225"/>
      <c r="N1394" s="226"/>
      <c r="O1394" s="226"/>
      <c r="P1394" s="226"/>
      <c r="Q1394" s="226"/>
      <c r="R1394" s="226"/>
      <c r="S1394" s="226"/>
      <c r="T1394" s="227"/>
      <c r="AT1394" s="228" t="s">
        <v>177</v>
      </c>
      <c r="AU1394" s="228" t="s">
        <v>82</v>
      </c>
      <c r="AV1394" s="11" t="s">
        <v>82</v>
      </c>
      <c r="AW1394" s="11" t="s">
        <v>33</v>
      </c>
      <c r="AX1394" s="11" t="s">
        <v>72</v>
      </c>
      <c r="AY1394" s="228" t="s">
        <v>166</v>
      </c>
    </row>
    <row r="1395" s="11" customFormat="1">
      <c r="B1395" s="218"/>
      <c r="C1395" s="219"/>
      <c r="D1395" s="215" t="s">
        <v>177</v>
      </c>
      <c r="E1395" s="220" t="s">
        <v>19</v>
      </c>
      <c r="F1395" s="221" t="s">
        <v>2004</v>
      </c>
      <c r="G1395" s="219"/>
      <c r="H1395" s="222">
        <v>2.3500000000000001</v>
      </c>
      <c r="I1395" s="223"/>
      <c r="J1395" s="219"/>
      <c r="K1395" s="219"/>
      <c r="L1395" s="224"/>
      <c r="M1395" s="225"/>
      <c r="N1395" s="226"/>
      <c r="O1395" s="226"/>
      <c r="P1395" s="226"/>
      <c r="Q1395" s="226"/>
      <c r="R1395" s="226"/>
      <c r="S1395" s="226"/>
      <c r="T1395" s="227"/>
      <c r="AT1395" s="228" t="s">
        <v>177</v>
      </c>
      <c r="AU1395" s="228" t="s">
        <v>82</v>
      </c>
      <c r="AV1395" s="11" t="s">
        <v>82</v>
      </c>
      <c r="AW1395" s="11" t="s">
        <v>33</v>
      </c>
      <c r="AX1395" s="11" t="s">
        <v>72</v>
      </c>
      <c r="AY1395" s="228" t="s">
        <v>166</v>
      </c>
    </row>
    <row r="1396" s="11" customFormat="1">
      <c r="B1396" s="218"/>
      <c r="C1396" s="219"/>
      <c r="D1396" s="215" t="s">
        <v>177</v>
      </c>
      <c r="E1396" s="220" t="s">
        <v>19</v>
      </c>
      <c r="F1396" s="221" t="s">
        <v>2005</v>
      </c>
      <c r="G1396" s="219"/>
      <c r="H1396" s="222">
        <v>3.6749999999999998</v>
      </c>
      <c r="I1396" s="223"/>
      <c r="J1396" s="219"/>
      <c r="K1396" s="219"/>
      <c r="L1396" s="224"/>
      <c r="M1396" s="225"/>
      <c r="N1396" s="226"/>
      <c r="O1396" s="226"/>
      <c r="P1396" s="226"/>
      <c r="Q1396" s="226"/>
      <c r="R1396" s="226"/>
      <c r="S1396" s="226"/>
      <c r="T1396" s="227"/>
      <c r="AT1396" s="228" t="s">
        <v>177</v>
      </c>
      <c r="AU1396" s="228" t="s">
        <v>82</v>
      </c>
      <c r="AV1396" s="11" t="s">
        <v>82</v>
      </c>
      <c r="AW1396" s="11" t="s">
        <v>33</v>
      </c>
      <c r="AX1396" s="11" t="s">
        <v>72</v>
      </c>
      <c r="AY1396" s="228" t="s">
        <v>166</v>
      </c>
    </row>
    <row r="1397" s="11" customFormat="1">
      <c r="B1397" s="218"/>
      <c r="C1397" s="219"/>
      <c r="D1397" s="215" t="s">
        <v>177</v>
      </c>
      <c r="E1397" s="220" t="s">
        <v>19</v>
      </c>
      <c r="F1397" s="221" t="s">
        <v>2006</v>
      </c>
      <c r="G1397" s="219"/>
      <c r="H1397" s="222">
        <v>1.2749999999999999</v>
      </c>
      <c r="I1397" s="223"/>
      <c r="J1397" s="219"/>
      <c r="K1397" s="219"/>
      <c r="L1397" s="224"/>
      <c r="M1397" s="225"/>
      <c r="N1397" s="226"/>
      <c r="O1397" s="226"/>
      <c r="P1397" s="226"/>
      <c r="Q1397" s="226"/>
      <c r="R1397" s="226"/>
      <c r="S1397" s="226"/>
      <c r="T1397" s="227"/>
      <c r="AT1397" s="228" t="s">
        <v>177</v>
      </c>
      <c r="AU1397" s="228" t="s">
        <v>82</v>
      </c>
      <c r="AV1397" s="11" t="s">
        <v>82</v>
      </c>
      <c r="AW1397" s="11" t="s">
        <v>33</v>
      </c>
      <c r="AX1397" s="11" t="s">
        <v>72</v>
      </c>
      <c r="AY1397" s="228" t="s">
        <v>166</v>
      </c>
    </row>
    <row r="1398" s="11" customFormat="1">
      <c r="B1398" s="218"/>
      <c r="C1398" s="219"/>
      <c r="D1398" s="215" t="s">
        <v>177</v>
      </c>
      <c r="E1398" s="220" t="s">
        <v>19</v>
      </c>
      <c r="F1398" s="221" t="s">
        <v>2007</v>
      </c>
      <c r="G1398" s="219"/>
      <c r="H1398" s="222">
        <v>5</v>
      </c>
      <c r="I1398" s="223"/>
      <c r="J1398" s="219"/>
      <c r="K1398" s="219"/>
      <c r="L1398" s="224"/>
      <c r="M1398" s="225"/>
      <c r="N1398" s="226"/>
      <c r="O1398" s="226"/>
      <c r="P1398" s="226"/>
      <c r="Q1398" s="226"/>
      <c r="R1398" s="226"/>
      <c r="S1398" s="226"/>
      <c r="T1398" s="227"/>
      <c r="AT1398" s="228" t="s">
        <v>177</v>
      </c>
      <c r="AU1398" s="228" t="s">
        <v>82</v>
      </c>
      <c r="AV1398" s="11" t="s">
        <v>82</v>
      </c>
      <c r="AW1398" s="11" t="s">
        <v>33</v>
      </c>
      <c r="AX1398" s="11" t="s">
        <v>72</v>
      </c>
      <c r="AY1398" s="228" t="s">
        <v>166</v>
      </c>
    </row>
    <row r="1399" s="11" customFormat="1">
      <c r="B1399" s="218"/>
      <c r="C1399" s="219"/>
      <c r="D1399" s="215" t="s">
        <v>177</v>
      </c>
      <c r="E1399" s="220" t="s">
        <v>19</v>
      </c>
      <c r="F1399" s="221" t="s">
        <v>2008</v>
      </c>
      <c r="G1399" s="219"/>
      <c r="H1399" s="222">
        <v>2.1000000000000001</v>
      </c>
      <c r="I1399" s="223"/>
      <c r="J1399" s="219"/>
      <c r="K1399" s="219"/>
      <c r="L1399" s="224"/>
      <c r="M1399" s="225"/>
      <c r="N1399" s="226"/>
      <c r="O1399" s="226"/>
      <c r="P1399" s="226"/>
      <c r="Q1399" s="226"/>
      <c r="R1399" s="226"/>
      <c r="S1399" s="226"/>
      <c r="T1399" s="227"/>
      <c r="AT1399" s="228" t="s">
        <v>177</v>
      </c>
      <c r="AU1399" s="228" t="s">
        <v>82</v>
      </c>
      <c r="AV1399" s="11" t="s">
        <v>82</v>
      </c>
      <c r="AW1399" s="11" t="s">
        <v>33</v>
      </c>
      <c r="AX1399" s="11" t="s">
        <v>72</v>
      </c>
      <c r="AY1399" s="228" t="s">
        <v>166</v>
      </c>
    </row>
    <row r="1400" s="11" customFormat="1">
      <c r="B1400" s="218"/>
      <c r="C1400" s="219"/>
      <c r="D1400" s="215" t="s">
        <v>177</v>
      </c>
      <c r="E1400" s="220" t="s">
        <v>19</v>
      </c>
      <c r="F1400" s="221" t="s">
        <v>2009</v>
      </c>
      <c r="G1400" s="219"/>
      <c r="H1400" s="222">
        <v>1.3999999999999999</v>
      </c>
      <c r="I1400" s="223"/>
      <c r="J1400" s="219"/>
      <c r="K1400" s="219"/>
      <c r="L1400" s="224"/>
      <c r="M1400" s="225"/>
      <c r="N1400" s="226"/>
      <c r="O1400" s="226"/>
      <c r="P1400" s="226"/>
      <c r="Q1400" s="226"/>
      <c r="R1400" s="226"/>
      <c r="S1400" s="226"/>
      <c r="T1400" s="227"/>
      <c r="AT1400" s="228" t="s">
        <v>177</v>
      </c>
      <c r="AU1400" s="228" t="s">
        <v>82</v>
      </c>
      <c r="AV1400" s="11" t="s">
        <v>82</v>
      </c>
      <c r="AW1400" s="11" t="s">
        <v>33</v>
      </c>
      <c r="AX1400" s="11" t="s">
        <v>72</v>
      </c>
      <c r="AY1400" s="228" t="s">
        <v>166</v>
      </c>
    </row>
    <row r="1401" s="12" customFormat="1">
      <c r="B1401" s="229"/>
      <c r="C1401" s="230"/>
      <c r="D1401" s="215" t="s">
        <v>177</v>
      </c>
      <c r="E1401" s="231" t="s">
        <v>19</v>
      </c>
      <c r="F1401" s="232" t="s">
        <v>179</v>
      </c>
      <c r="G1401" s="230"/>
      <c r="H1401" s="233">
        <v>16.949999999999999</v>
      </c>
      <c r="I1401" s="234"/>
      <c r="J1401" s="230"/>
      <c r="K1401" s="230"/>
      <c r="L1401" s="235"/>
      <c r="M1401" s="236"/>
      <c r="N1401" s="237"/>
      <c r="O1401" s="237"/>
      <c r="P1401" s="237"/>
      <c r="Q1401" s="237"/>
      <c r="R1401" s="237"/>
      <c r="S1401" s="237"/>
      <c r="T1401" s="238"/>
      <c r="AT1401" s="239" t="s">
        <v>177</v>
      </c>
      <c r="AU1401" s="239" t="s">
        <v>82</v>
      </c>
      <c r="AV1401" s="12" t="s">
        <v>173</v>
      </c>
      <c r="AW1401" s="12" t="s">
        <v>33</v>
      </c>
      <c r="AX1401" s="12" t="s">
        <v>80</v>
      </c>
      <c r="AY1401" s="239" t="s">
        <v>166</v>
      </c>
    </row>
    <row r="1402" s="10" customFormat="1" ht="22.8" customHeight="1">
      <c r="B1402" s="187"/>
      <c r="C1402" s="188"/>
      <c r="D1402" s="189" t="s">
        <v>71</v>
      </c>
      <c r="E1402" s="201" t="s">
        <v>2010</v>
      </c>
      <c r="F1402" s="201" t="s">
        <v>2011</v>
      </c>
      <c r="G1402" s="188"/>
      <c r="H1402" s="188"/>
      <c r="I1402" s="191"/>
      <c r="J1402" s="202">
        <f>BK1402</f>
        <v>0</v>
      </c>
      <c r="K1402" s="188"/>
      <c r="L1402" s="193"/>
      <c r="M1402" s="194"/>
      <c r="N1402" s="195"/>
      <c r="O1402" s="195"/>
      <c r="P1402" s="196">
        <f>SUM(P1403:P1419)</f>
        <v>0</v>
      </c>
      <c r="Q1402" s="195"/>
      <c r="R1402" s="196">
        <f>SUM(R1403:R1419)</f>
        <v>2.1810839899999999</v>
      </c>
      <c r="S1402" s="195"/>
      <c r="T1402" s="197">
        <f>SUM(T1403:T1419)</f>
        <v>0</v>
      </c>
      <c r="AR1402" s="198" t="s">
        <v>82</v>
      </c>
      <c r="AT1402" s="199" t="s">
        <v>71</v>
      </c>
      <c r="AU1402" s="199" t="s">
        <v>80</v>
      </c>
      <c r="AY1402" s="198" t="s">
        <v>166</v>
      </c>
      <c r="BK1402" s="200">
        <f>SUM(BK1403:BK1419)</f>
        <v>0</v>
      </c>
    </row>
    <row r="1403" s="1" customFormat="1" ht="16.5" customHeight="1">
      <c r="B1403" s="37"/>
      <c r="C1403" s="203" t="s">
        <v>2012</v>
      </c>
      <c r="D1403" s="203" t="s">
        <v>168</v>
      </c>
      <c r="E1403" s="204" t="s">
        <v>2013</v>
      </c>
      <c r="F1403" s="205" t="s">
        <v>2014</v>
      </c>
      <c r="G1403" s="206" t="s">
        <v>287</v>
      </c>
      <c r="H1403" s="207">
        <v>339.31999999999999</v>
      </c>
      <c r="I1403" s="208"/>
      <c r="J1403" s="209">
        <f>ROUND(I1403*H1403,2)</f>
        <v>0</v>
      </c>
      <c r="K1403" s="205" t="s">
        <v>172</v>
      </c>
      <c r="L1403" s="42"/>
      <c r="M1403" s="210" t="s">
        <v>19</v>
      </c>
      <c r="N1403" s="211" t="s">
        <v>43</v>
      </c>
      <c r="O1403" s="78"/>
      <c r="P1403" s="212">
        <f>O1403*H1403</f>
        <v>0</v>
      </c>
      <c r="Q1403" s="212">
        <v>0.0031800000000000001</v>
      </c>
      <c r="R1403" s="212">
        <f>Q1403*H1403</f>
        <v>1.0790375999999999</v>
      </c>
      <c r="S1403" s="212">
        <v>0</v>
      </c>
      <c r="T1403" s="213">
        <f>S1403*H1403</f>
        <v>0</v>
      </c>
      <c r="AR1403" s="16" t="s">
        <v>267</v>
      </c>
      <c r="AT1403" s="16" t="s">
        <v>168</v>
      </c>
      <c r="AU1403" s="16" t="s">
        <v>82</v>
      </c>
      <c r="AY1403" s="16" t="s">
        <v>166</v>
      </c>
      <c r="BE1403" s="214">
        <f>IF(N1403="základní",J1403,0)</f>
        <v>0</v>
      </c>
      <c r="BF1403" s="214">
        <f>IF(N1403="snížená",J1403,0)</f>
        <v>0</v>
      </c>
      <c r="BG1403" s="214">
        <f>IF(N1403="zákl. přenesená",J1403,0)</f>
        <v>0</v>
      </c>
      <c r="BH1403" s="214">
        <f>IF(N1403="sníž. přenesená",J1403,0)</f>
        <v>0</v>
      </c>
      <c r="BI1403" s="214">
        <f>IF(N1403="nulová",J1403,0)</f>
        <v>0</v>
      </c>
      <c r="BJ1403" s="16" t="s">
        <v>80</v>
      </c>
      <c r="BK1403" s="214">
        <f>ROUND(I1403*H1403,2)</f>
        <v>0</v>
      </c>
      <c r="BL1403" s="16" t="s">
        <v>267</v>
      </c>
      <c r="BM1403" s="16" t="s">
        <v>2015</v>
      </c>
    </row>
    <row r="1404" s="11" customFormat="1">
      <c r="B1404" s="218"/>
      <c r="C1404" s="219"/>
      <c r="D1404" s="215" t="s">
        <v>177</v>
      </c>
      <c r="E1404" s="220" t="s">
        <v>19</v>
      </c>
      <c r="F1404" s="221" t="s">
        <v>2016</v>
      </c>
      <c r="G1404" s="219"/>
      <c r="H1404" s="222">
        <v>339.31999999999999</v>
      </c>
      <c r="I1404" s="223"/>
      <c r="J1404" s="219"/>
      <c r="K1404" s="219"/>
      <c r="L1404" s="224"/>
      <c r="M1404" s="225"/>
      <c r="N1404" s="226"/>
      <c r="O1404" s="226"/>
      <c r="P1404" s="226"/>
      <c r="Q1404" s="226"/>
      <c r="R1404" s="226"/>
      <c r="S1404" s="226"/>
      <c r="T1404" s="227"/>
      <c r="AT1404" s="228" t="s">
        <v>177</v>
      </c>
      <c r="AU1404" s="228" t="s">
        <v>82</v>
      </c>
      <c r="AV1404" s="11" t="s">
        <v>82</v>
      </c>
      <c r="AW1404" s="11" t="s">
        <v>33</v>
      </c>
      <c r="AX1404" s="11" t="s">
        <v>72</v>
      </c>
      <c r="AY1404" s="228" t="s">
        <v>166</v>
      </c>
    </row>
    <row r="1405" s="13" customFormat="1">
      <c r="B1405" s="240"/>
      <c r="C1405" s="241"/>
      <c r="D1405" s="215" t="s">
        <v>177</v>
      </c>
      <c r="E1405" s="242" t="s">
        <v>19</v>
      </c>
      <c r="F1405" s="243" t="s">
        <v>2017</v>
      </c>
      <c r="G1405" s="241"/>
      <c r="H1405" s="242" t="s">
        <v>19</v>
      </c>
      <c r="I1405" s="244"/>
      <c r="J1405" s="241"/>
      <c r="K1405" s="241"/>
      <c r="L1405" s="245"/>
      <c r="M1405" s="246"/>
      <c r="N1405" s="247"/>
      <c r="O1405" s="247"/>
      <c r="P1405" s="247"/>
      <c r="Q1405" s="247"/>
      <c r="R1405" s="247"/>
      <c r="S1405" s="247"/>
      <c r="T1405" s="248"/>
      <c r="AT1405" s="249" t="s">
        <v>177</v>
      </c>
      <c r="AU1405" s="249" t="s">
        <v>82</v>
      </c>
      <c r="AV1405" s="13" t="s">
        <v>80</v>
      </c>
      <c r="AW1405" s="13" t="s">
        <v>33</v>
      </c>
      <c r="AX1405" s="13" t="s">
        <v>72</v>
      </c>
      <c r="AY1405" s="249" t="s">
        <v>166</v>
      </c>
    </row>
    <row r="1406" s="12" customFormat="1">
      <c r="B1406" s="229"/>
      <c r="C1406" s="230"/>
      <c r="D1406" s="215" t="s">
        <v>177</v>
      </c>
      <c r="E1406" s="231" t="s">
        <v>19</v>
      </c>
      <c r="F1406" s="232" t="s">
        <v>179</v>
      </c>
      <c r="G1406" s="230"/>
      <c r="H1406" s="233">
        <v>339.31999999999999</v>
      </c>
      <c r="I1406" s="234"/>
      <c r="J1406" s="230"/>
      <c r="K1406" s="230"/>
      <c r="L1406" s="235"/>
      <c r="M1406" s="236"/>
      <c r="N1406" s="237"/>
      <c r="O1406" s="237"/>
      <c r="P1406" s="237"/>
      <c r="Q1406" s="237"/>
      <c r="R1406" s="237"/>
      <c r="S1406" s="237"/>
      <c r="T1406" s="238"/>
      <c r="AT1406" s="239" t="s">
        <v>177</v>
      </c>
      <c r="AU1406" s="239" t="s">
        <v>82</v>
      </c>
      <c r="AV1406" s="12" t="s">
        <v>173</v>
      </c>
      <c r="AW1406" s="12" t="s">
        <v>33</v>
      </c>
      <c r="AX1406" s="12" t="s">
        <v>80</v>
      </c>
      <c r="AY1406" s="239" t="s">
        <v>166</v>
      </c>
    </row>
    <row r="1407" s="1" customFormat="1" ht="16.5" customHeight="1">
      <c r="B1407" s="37"/>
      <c r="C1407" s="203" t="s">
        <v>2018</v>
      </c>
      <c r="D1407" s="203" t="s">
        <v>168</v>
      </c>
      <c r="E1407" s="204" t="s">
        <v>2019</v>
      </c>
      <c r="F1407" s="205" t="s">
        <v>2020</v>
      </c>
      <c r="G1407" s="206" t="s">
        <v>287</v>
      </c>
      <c r="H1407" s="207">
        <v>2069.011</v>
      </c>
      <c r="I1407" s="208"/>
      <c r="J1407" s="209">
        <f>ROUND(I1407*H1407,2)</f>
        <v>0</v>
      </c>
      <c r="K1407" s="205" t="s">
        <v>172</v>
      </c>
      <c r="L1407" s="42"/>
      <c r="M1407" s="210" t="s">
        <v>19</v>
      </c>
      <c r="N1407" s="211" t="s">
        <v>43</v>
      </c>
      <c r="O1407" s="78"/>
      <c r="P1407" s="212">
        <f>O1407*H1407</f>
        <v>0</v>
      </c>
      <c r="Q1407" s="212">
        <v>0.00020000000000000001</v>
      </c>
      <c r="R1407" s="212">
        <f>Q1407*H1407</f>
        <v>0.41380220000000001</v>
      </c>
      <c r="S1407" s="212">
        <v>0</v>
      </c>
      <c r="T1407" s="213">
        <f>S1407*H1407</f>
        <v>0</v>
      </c>
      <c r="AR1407" s="16" t="s">
        <v>267</v>
      </c>
      <c r="AT1407" s="16" t="s">
        <v>168</v>
      </c>
      <c r="AU1407" s="16" t="s">
        <v>82</v>
      </c>
      <c r="AY1407" s="16" t="s">
        <v>166</v>
      </c>
      <c r="BE1407" s="214">
        <f>IF(N1407="základní",J1407,0)</f>
        <v>0</v>
      </c>
      <c r="BF1407" s="214">
        <f>IF(N1407="snížená",J1407,0)</f>
        <v>0</v>
      </c>
      <c r="BG1407" s="214">
        <f>IF(N1407="zákl. přenesená",J1407,0)</f>
        <v>0</v>
      </c>
      <c r="BH1407" s="214">
        <f>IF(N1407="sníž. přenesená",J1407,0)</f>
        <v>0</v>
      </c>
      <c r="BI1407" s="214">
        <f>IF(N1407="nulová",J1407,0)</f>
        <v>0</v>
      </c>
      <c r="BJ1407" s="16" t="s">
        <v>80</v>
      </c>
      <c r="BK1407" s="214">
        <f>ROUND(I1407*H1407,2)</f>
        <v>0</v>
      </c>
      <c r="BL1407" s="16" t="s">
        <v>267</v>
      </c>
      <c r="BM1407" s="16" t="s">
        <v>2021</v>
      </c>
    </row>
    <row r="1408" s="11" customFormat="1">
      <c r="B1408" s="218"/>
      <c r="C1408" s="219"/>
      <c r="D1408" s="215" t="s">
        <v>177</v>
      </c>
      <c r="E1408" s="220" t="s">
        <v>19</v>
      </c>
      <c r="F1408" s="221" t="s">
        <v>2022</v>
      </c>
      <c r="G1408" s="219"/>
      <c r="H1408" s="222">
        <v>2069.011</v>
      </c>
      <c r="I1408" s="223"/>
      <c r="J1408" s="219"/>
      <c r="K1408" s="219"/>
      <c r="L1408" s="224"/>
      <c r="M1408" s="225"/>
      <c r="N1408" s="226"/>
      <c r="O1408" s="226"/>
      <c r="P1408" s="226"/>
      <c r="Q1408" s="226"/>
      <c r="R1408" s="226"/>
      <c r="S1408" s="226"/>
      <c r="T1408" s="227"/>
      <c r="AT1408" s="228" t="s">
        <v>177</v>
      </c>
      <c r="AU1408" s="228" t="s">
        <v>82</v>
      </c>
      <c r="AV1408" s="11" t="s">
        <v>82</v>
      </c>
      <c r="AW1408" s="11" t="s">
        <v>33</v>
      </c>
      <c r="AX1408" s="11" t="s">
        <v>72</v>
      </c>
      <c r="AY1408" s="228" t="s">
        <v>166</v>
      </c>
    </row>
    <row r="1409" s="12" customFormat="1">
      <c r="B1409" s="229"/>
      <c r="C1409" s="230"/>
      <c r="D1409" s="215" t="s">
        <v>177</v>
      </c>
      <c r="E1409" s="231" t="s">
        <v>19</v>
      </c>
      <c r="F1409" s="232" t="s">
        <v>179</v>
      </c>
      <c r="G1409" s="230"/>
      <c r="H1409" s="233">
        <v>2069.011</v>
      </c>
      <c r="I1409" s="234"/>
      <c r="J1409" s="230"/>
      <c r="K1409" s="230"/>
      <c r="L1409" s="235"/>
      <c r="M1409" s="236"/>
      <c r="N1409" s="237"/>
      <c r="O1409" s="237"/>
      <c r="P1409" s="237"/>
      <c r="Q1409" s="237"/>
      <c r="R1409" s="237"/>
      <c r="S1409" s="237"/>
      <c r="T1409" s="238"/>
      <c r="AT1409" s="239" t="s">
        <v>177</v>
      </c>
      <c r="AU1409" s="239" t="s">
        <v>82</v>
      </c>
      <c r="AV1409" s="12" t="s">
        <v>173</v>
      </c>
      <c r="AW1409" s="12" t="s">
        <v>33</v>
      </c>
      <c r="AX1409" s="12" t="s">
        <v>80</v>
      </c>
      <c r="AY1409" s="239" t="s">
        <v>166</v>
      </c>
    </row>
    <row r="1410" s="1" customFormat="1" ht="22.5" customHeight="1">
      <c r="B1410" s="37"/>
      <c r="C1410" s="203" t="s">
        <v>2023</v>
      </c>
      <c r="D1410" s="203" t="s">
        <v>168</v>
      </c>
      <c r="E1410" s="204" t="s">
        <v>2024</v>
      </c>
      <c r="F1410" s="205" t="s">
        <v>2025</v>
      </c>
      <c r="G1410" s="206" t="s">
        <v>287</v>
      </c>
      <c r="H1410" s="207">
        <v>339.35000000000002</v>
      </c>
      <c r="I1410" s="208"/>
      <c r="J1410" s="209">
        <f>ROUND(I1410*H1410,2)</f>
        <v>0</v>
      </c>
      <c r="K1410" s="205" t="s">
        <v>172</v>
      </c>
      <c r="L1410" s="42"/>
      <c r="M1410" s="210" t="s">
        <v>19</v>
      </c>
      <c r="N1410" s="211" t="s">
        <v>43</v>
      </c>
      <c r="O1410" s="78"/>
      <c r="P1410" s="212">
        <f>O1410*H1410</f>
        <v>0</v>
      </c>
      <c r="Q1410" s="212">
        <v>0.00025999999999999998</v>
      </c>
      <c r="R1410" s="212">
        <f>Q1410*H1410</f>
        <v>0.088231000000000004</v>
      </c>
      <c r="S1410" s="212">
        <v>0</v>
      </c>
      <c r="T1410" s="213">
        <f>S1410*H1410</f>
        <v>0</v>
      </c>
      <c r="AR1410" s="16" t="s">
        <v>267</v>
      </c>
      <c r="AT1410" s="16" t="s">
        <v>168</v>
      </c>
      <c r="AU1410" s="16" t="s">
        <v>82</v>
      </c>
      <c r="AY1410" s="16" t="s">
        <v>166</v>
      </c>
      <c r="BE1410" s="214">
        <f>IF(N1410="základní",J1410,0)</f>
        <v>0</v>
      </c>
      <c r="BF1410" s="214">
        <f>IF(N1410="snížená",J1410,0)</f>
        <v>0</v>
      </c>
      <c r="BG1410" s="214">
        <f>IF(N1410="zákl. přenesená",J1410,0)</f>
        <v>0</v>
      </c>
      <c r="BH1410" s="214">
        <f>IF(N1410="sníž. přenesená",J1410,0)</f>
        <v>0</v>
      </c>
      <c r="BI1410" s="214">
        <f>IF(N1410="nulová",J1410,0)</f>
        <v>0</v>
      </c>
      <c r="BJ1410" s="16" t="s">
        <v>80</v>
      </c>
      <c r="BK1410" s="214">
        <f>ROUND(I1410*H1410,2)</f>
        <v>0</v>
      </c>
      <c r="BL1410" s="16" t="s">
        <v>267</v>
      </c>
      <c r="BM1410" s="16" t="s">
        <v>2026</v>
      </c>
    </row>
    <row r="1411" s="11" customFormat="1">
      <c r="B1411" s="218"/>
      <c r="C1411" s="219"/>
      <c r="D1411" s="215" t="s">
        <v>177</v>
      </c>
      <c r="E1411" s="220" t="s">
        <v>19</v>
      </c>
      <c r="F1411" s="221" t="s">
        <v>2027</v>
      </c>
      <c r="G1411" s="219"/>
      <c r="H1411" s="222">
        <v>339.35000000000002</v>
      </c>
      <c r="I1411" s="223"/>
      <c r="J1411" s="219"/>
      <c r="K1411" s="219"/>
      <c r="L1411" s="224"/>
      <c r="M1411" s="225"/>
      <c r="N1411" s="226"/>
      <c r="O1411" s="226"/>
      <c r="P1411" s="226"/>
      <c r="Q1411" s="226"/>
      <c r="R1411" s="226"/>
      <c r="S1411" s="226"/>
      <c r="T1411" s="227"/>
      <c r="AT1411" s="228" t="s">
        <v>177</v>
      </c>
      <c r="AU1411" s="228" t="s">
        <v>82</v>
      </c>
      <c r="AV1411" s="11" t="s">
        <v>82</v>
      </c>
      <c r="AW1411" s="11" t="s">
        <v>33</v>
      </c>
      <c r="AX1411" s="11" t="s">
        <v>72</v>
      </c>
      <c r="AY1411" s="228" t="s">
        <v>166</v>
      </c>
    </row>
    <row r="1412" s="13" customFormat="1">
      <c r="B1412" s="240"/>
      <c r="C1412" s="241"/>
      <c r="D1412" s="215" t="s">
        <v>177</v>
      </c>
      <c r="E1412" s="242" t="s">
        <v>19</v>
      </c>
      <c r="F1412" s="243" t="s">
        <v>2028</v>
      </c>
      <c r="G1412" s="241"/>
      <c r="H1412" s="242" t="s">
        <v>19</v>
      </c>
      <c r="I1412" s="244"/>
      <c r="J1412" s="241"/>
      <c r="K1412" s="241"/>
      <c r="L1412" s="245"/>
      <c r="M1412" s="246"/>
      <c r="N1412" s="247"/>
      <c r="O1412" s="247"/>
      <c r="P1412" s="247"/>
      <c r="Q1412" s="247"/>
      <c r="R1412" s="247"/>
      <c r="S1412" s="247"/>
      <c r="T1412" s="248"/>
      <c r="AT1412" s="249" t="s">
        <v>177</v>
      </c>
      <c r="AU1412" s="249" t="s">
        <v>82</v>
      </c>
      <c r="AV1412" s="13" t="s">
        <v>80</v>
      </c>
      <c r="AW1412" s="13" t="s">
        <v>33</v>
      </c>
      <c r="AX1412" s="13" t="s">
        <v>72</v>
      </c>
      <c r="AY1412" s="249" t="s">
        <v>166</v>
      </c>
    </row>
    <row r="1413" s="12" customFormat="1">
      <c r="B1413" s="229"/>
      <c r="C1413" s="230"/>
      <c r="D1413" s="215" t="s">
        <v>177</v>
      </c>
      <c r="E1413" s="231" t="s">
        <v>19</v>
      </c>
      <c r="F1413" s="232" t="s">
        <v>179</v>
      </c>
      <c r="G1413" s="230"/>
      <c r="H1413" s="233">
        <v>339.35000000000002</v>
      </c>
      <c r="I1413" s="234"/>
      <c r="J1413" s="230"/>
      <c r="K1413" s="230"/>
      <c r="L1413" s="235"/>
      <c r="M1413" s="236"/>
      <c r="N1413" s="237"/>
      <c r="O1413" s="237"/>
      <c r="P1413" s="237"/>
      <c r="Q1413" s="237"/>
      <c r="R1413" s="237"/>
      <c r="S1413" s="237"/>
      <c r="T1413" s="238"/>
      <c r="AT1413" s="239" t="s">
        <v>177</v>
      </c>
      <c r="AU1413" s="239" t="s">
        <v>82</v>
      </c>
      <c r="AV1413" s="12" t="s">
        <v>173</v>
      </c>
      <c r="AW1413" s="12" t="s">
        <v>33</v>
      </c>
      <c r="AX1413" s="12" t="s">
        <v>80</v>
      </c>
      <c r="AY1413" s="239" t="s">
        <v>166</v>
      </c>
    </row>
    <row r="1414" s="1" customFormat="1" ht="22.5" customHeight="1">
      <c r="B1414" s="37"/>
      <c r="C1414" s="203" t="s">
        <v>2029</v>
      </c>
      <c r="D1414" s="203" t="s">
        <v>168</v>
      </c>
      <c r="E1414" s="204" t="s">
        <v>2030</v>
      </c>
      <c r="F1414" s="205" t="s">
        <v>2031</v>
      </c>
      <c r="G1414" s="206" t="s">
        <v>287</v>
      </c>
      <c r="H1414" s="207">
        <v>2069.011</v>
      </c>
      <c r="I1414" s="208"/>
      <c r="J1414" s="209">
        <f>ROUND(I1414*H1414,2)</f>
        <v>0</v>
      </c>
      <c r="K1414" s="205" t="s">
        <v>172</v>
      </c>
      <c r="L1414" s="42"/>
      <c r="M1414" s="210" t="s">
        <v>19</v>
      </c>
      <c r="N1414" s="211" t="s">
        <v>43</v>
      </c>
      <c r="O1414" s="78"/>
      <c r="P1414" s="212">
        <f>O1414*H1414</f>
        <v>0</v>
      </c>
      <c r="Q1414" s="212">
        <v>0.00029</v>
      </c>
      <c r="R1414" s="212">
        <f>Q1414*H1414</f>
        <v>0.60001318999999997</v>
      </c>
      <c r="S1414" s="212">
        <v>0</v>
      </c>
      <c r="T1414" s="213">
        <f>S1414*H1414</f>
        <v>0</v>
      </c>
      <c r="AR1414" s="16" t="s">
        <v>267</v>
      </c>
      <c r="AT1414" s="16" t="s">
        <v>168</v>
      </c>
      <c r="AU1414" s="16" t="s">
        <v>82</v>
      </c>
      <c r="AY1414" s="16" t="s">
        <v>166</v>
      </c>
      <c r="BE1414" s="214">
        <f>IF(N1414="základní",J1414,0)</f>
        <v>0</v>
      </c>
      <c r="BF1414" s="214">
        <f>IF(N1414="snížená",J1414,0)</f>
        <v>0</v>
      </c>
      <c r="BG1414" s="214">
        <f>IF(N1414="zákl. přenesená",J1414,0)</f>
        <v>0</v>
      </c>
      <c r="BH1414" s="214">
        <f>IF(N1414="sníž. přenesená",J1414,0)</f>
        <v>0</v>
      </c>
      <c r="BI1414" s="214">
        <f>IF(N1414="nulová",J1414,0)</f>
        <v>0</v>
      </c>
      <c r="BJ1414" s="16" t="s">
        <v>80</v>
      </c>
      <c r="BK1414" s="214">
        <f>ROUND(I1414*H1414,2)</f>
        <v>0</v>
      </c>
      <c r="BL1414" s="16" t="s">
        <v>267</v>
      </c>
      <c r="BM1414" s="16" t="s">
        <v>2032</v>
      </c>
    </row>
    <row r="1415" s="11" customFormat="1">
      <c r="B1415" s="218"/>
      <c r="C1415" s="219"/>
      <c r="D1415" s="215" t="s">
        <v>177</v>
      </c>
      <c r="E1415" s="220" t="s">
        <v>19</v>
      </c>
      <c r="F1415" s="221" t="s">
        <v>2033</v>
      </c>
      <c r="G1415" s="219"/>
      <c r="H1415" s="222">
        <v>77.909999999999997</v>
      </c>
      <c r="I1415" s="223"/>
      <c r="J1415" s="219"/>
      <c r="K1415" s="219"/>
      <c r="L1415" s="224"/>
      <c r="M1415" s="225"/>
      <c r="N1415" s="226"/>
      <c r="O1415" s="226"/>
      <c r="P1415" s="226"/>
      <c r="Q1415" s="226"/>
      <c r="R1415" s="226"/>
      <c r="S1415" s="226"/>
      <c r="T1415" s="227"/>
      <c r="AT1415" s="228" t="s">
        <v>177</v>
      </c>
      <c r="AU1415" s="228" t="s">
        <v>82</v>
      </c>
      <c r="AV1415" s="11" t="s">
        <v>82</v>
      </c>
      <c r="AW1415" s="11" t="s">
        <v>33</v>
      </c>
      <c r="AX1415" s="11" t="s">
        <v>72</v>
      </c>
      <c r="AY1415" s="228" t="s">
        <v>166</v>
      </c>
    </row>
    <row r="1416" s="13" customFormat="1">
      <c r="B1416" s="240"/>
      <c r="C1416" s="241"/>
      <c r="D1416" s="215" t="s">
        <v>177</v>
      </c>
      <c r="E1416" s="242" t="s">
        <v>19</v>
      </c>
      <c r="F1416" s="243" t="s">
        <v>2034</v>
      </c>
      <c r="G1416" s="241"/>
      <c r="H1416" s="242" t="s">
        <v>19</v>
      </c>
      <c r="I1416" s="244"/>
      <c r="J1416" s="241"/>
      <c r="K1416" s="241"/>
      <c r="L1416" s="245"/>
      <c r="M1416" s="246"/>
      <c r="N1416" s="247"/>
      <c r="O1416" s="247"/>
      <c r="P1416" s="247"/>
      <c r="Q1416" s="247"/>
      <c r="R1416" s="247"/>
      <c r="S1416" s="247"/>
      <c r="T1416" s="248"/>
      <c r="AT1416" s="249" t="s">
        <v>177</v>
      </c>
      <c r="AU1416" s="249" t="s">
        <v>82</v>
      </c>
      <c r="AV1416" s="13" t="s">
        <v>80</v>
      </c>
      <c r="AW1416" s="13" t="s">
        <v>33</v>
      </c>
      <c r="AX1416" s="13" t="s">
        <v>72</v>
      </c>
      <c r="AY1416" s="249" t="s">
        <v>166</v>
      </c>
    </row>
    <row r="1417" s="11" customFormat="1">
      <c r="B1417" s="218"/>
      <c r="C1417" s="219"/>
      <c r="D1417" s="215" t="s">
        <v>177</v>
      </c>
      <c r="E1417" s="220" t="s">
        <v>19</v>
      </c>
      <c r="F1417" s="221" t="s">
        <v>2035</v>
      </c>
      <c r="G1417" s="219"/>
      <c r="H1417" s="222">
        <v>1991.1010000000001</v>
      </c>
      <c r="I1417" s="223"/>
      <c r="J1417" s="219"/>
      <c r="K1417" s="219"/>
      <c r="L1417" s="224"/>
      <c r="M1417" s="225"/>
      <c r="N1417" s="226"/>
      <c r="O1417" s="226"/>
      <c r="P1417" s="226"/>
      <c r="Q1417" s="226"/>
      <c r="R1417" s="226"/>
      <c r="S1417" s="226"/>
      <c r="T1417" s="227"/>
      <c r="AT1417" s="228" t="s">
        <v>177</v>
      </c>
      <c r="AU1417" s="228" t="s">
        <v>82</v>
      </c>
      <c r="AV1417" s="11" t="s">
        <v>82</v>
      </c>
      <c r="AW1417" s="11" t="s">
        <v>33</v>
      </c>
      <c r="AX1417" s="11" t="s">
        <v>72</v>
      </c>
      <c r="AY1417" s="228" t="s">
        <v>166</v>
      </c>
    </row>
    <row r="1418" s="13" customFormat="1">
      <c r="B1418" s="240"/>
      <c r="C1418" s="241"/>
      <c r="D1418" s="215" t="s">
        <v>177</v>
      </c>
      <c r="E1418" s="242" t="s">
        <v>19</v>
      </c>
      <c r="F1418" s="243" t="s">
        <v>2036</v>
      </c>
      <c r="G1418" s="241"/>
      <c r="H1418" s="242" t="s">
        <v>19</v>
      </c>
      <c r="I1418" s="244"/>
      <c r="J1418" s="241"/>
      <c r="K1418" s="241"/>
      <c r="L1418" s="245"/>
      <c r="M1418" s="246"/>
      <c r="N1418" s="247"/>
      <c r="O1418" s="247"/>
      <c r="P1418" s="247"/>
      <c r="Q1418" s="247"/>
      <c r="R1418" s="247"/>
      <c r="S1418" s="247"/>
      <c r="T1418" s="248"/>
      <c r="AT1418" s="249" t="s">
        <v>177</v>
      </c>
      <c r="AU1418" s="249" t="s">
        <v>82</v>
      </c>
      <c r="AV1418" s="13" t="s">
        <v>80</v>
      </c>
      <c r="AW1418" s="13" t="s">
        <v>33</v>
      </c>
      <c r="AX1418" s="13" t="s">
        <v>72</v>
      </c>
      <c r="AY1418" s="249" t="s">
        <v>166</v>
      </c>
    </row>
    <row r="1419" s="12" customFormat="1">
      <c r="B1419" s="229"/>
      <c r="C1419" s="230"/>
      <c r="D1419" s="215" t="s">
        <v>177</v>
      </c>
      <c r="E1419" s="231" t="s">
        <v>19</v>
      </c>
      <c r="F1419" s="232" t="s">
        <v>179</v>
      </c>
      <c r="G1419" s="230"/>
      <c r="H1419" s="233">
        <v>2069.011</v>
      </c>
      <c r="I1419" s="234"/>
      <c r="J1419" s="230"/>
      <c r="K1419" s="230"/>
      <c r="L1419" s="235"/>
      <c r="M1419" s="236"/>
      <c r="N1419" s="237"/>
      <c r="O1419" s="237"/>
      <c r="P1419" s="237"/>
      <c r="Q1419" s="237"/>
      <c r="R1419" s="237"/>
      <c r="S1419" s="237"/>
      <c r="T1419" s="238"/>
      <c r="AT1419" s="239" t="s">
        <v>177</v>
      </c>
      <c r="AU1419" s="239" t="s">
        <v>82</v>
      </c>
      <c r="AV1419" s="12" t="s">
        <v>173</v>
      </c>
      <c r="AW1419" s="12" t="s">
        <v>33</v>
      </c>
      <c r="AX1419" s="12" t="s">
        <v>80</v>
      </c>
      <c r="AY1419" s="239" t="s">
        <v>166</v>
      </c>
    </row>
    <row r="1420" s="10" customFormat="1" ht="22.8" customHeight="1">
      <c r="B1420" s="187"/>
      <c r="C1420" s="188"/>
      <c r="D1420" s="189" t="s">
        <v>71</v>
      </c>
      <c r="E1420" s="201" t="s">
        <v>2037</v>
      </c>
      <c r="F1420" s="201" t="s">
        <v>2038</v>
      </c>
      <c r="G1420" s="188"/>
      <c r="H1420" s="188"/>
      <c r="I1420" s="191"/>
      <c r="J1420" s="202">
        <f>BK1420</f>
        <v>0</v>
      </c>
      <c r="K1420" s="188"/>
      <c r="L1420" s="193"/>
      <c r="M1420" s="194"/>
      <c r="N1420" s="195"/>
      <c r="O1420" s="195"/>
      <c r="P1420" s="196">
        <f>SUM(P1421:P1430)</f>
        <v>0</v>
      </c>
      <c r="Q1420" s="195"/>
      <c r="R1420" s="196">
        <f>SUM(R1421:R1430)</f>
        <v>0.00034610000000000001</v>
      </c>
      <c r="S1420" s="195"/>
      <c r="T1420" s="197">
        <f>SUM(T1421:T1430)</f>
        <v>0</v>
      </c>
      <c r="AR1420" s="198" t="s">
        <v>82</v>
      </c>
      <c r="AT1420" s="199" t="s">
        <v>71</v>
      </c>
      <c r="AU1420" s="199" t="s">
        <v>80</v>
      </c>
      <c r="AY1420" s="198" t="s">
        <v>166</v>
      </c>
      <c r="BK1420" s="200">
        <f>SUM(BK1421:BK1430)</f>
        <v>0</v>
      </c>
    </row>
    <row r="1421" s="1" customFormat="1" ht="16.5" customHeight="1">
      <c r="B1421" s="37"/>
      <c r="C1421" s="203" t="s">
        <v>2039</v>
      </c>
      <c r="D1421" s="203" t="s">
        <v>168</v>
      </c>
      <c r="E1421" s="204" t="s">
        <v>2040</v>
      </c>
      <c r="F1421" s="205" t="s">
        <v>2041</v>
      </c>
      <c r="G1421" s="206" t="s">
        <v>287</v>
      </c>
      <c r="H1421" s="207">
        <v>3.3599999999999999</v>
      </c>
      <c r="I1421" s="208"/>
      <c r="J1421" s="209">
        <f>ROUND(I1421*H1421,2)</f>
        <v>0</v>
      </c>
      <c r="K1421" s="205" t="s">
        <v>172</v>
      </c>
      <c r="L1421" s="42"/>
      <c r="M1421" s="210" t="s">
        <v>19</v>
      </c>
      <c r="N1421" s="211" t="s">
        <v>43</v>
      </c>
      <c r="O1421" s="78"/>
      <c r="P1421" s="212">
        <f>O1421*H1421</f>
        <v>0</v>
      </c>
      <c r="Q1421" s="212">
        <v>0</v>
      </c>
      <c r="R1421" s="212">
        <f>Q1421*H1421</f>
        <v>0</v>
      </c>
      <c r="S1421" s="212">
        <v>0</v>
      </c>
      <c r="T1421" s="213">
        <f>S1421*H1421</f>
        <v>0</v>
      </c>
      <c r="AR1421" s="16" t="s">
        <v>267</v>
      </c>
      <c r="AT1421" s="16" t="s">
        <v>168</v>
      </c>
      <c r="AU1421" s="16" t="s">
        <v>82</v>
      </c>
      <c r="AY1421" s="16" t="s">
        <v>166</v>
      </c>
      <c r="BE1421" s="214">
        <f>IF(N1421="základní",J1421,0)</f>
        <v>0</v>
      </c>
      <c r="BF1421" s="214">
        <f>IF(N1421="snížená",J1421,0)</f>
        <v>0</v>
      </c>
      <c r="BG1421" s="214">
        <f>IF(N1421="zákl. přenesená",J1421,0)</f>
        <v>0</v>
      </c>
      <c r="BH1421" s="214">
        <f>IF(N1421="sníž. přenesená",J1421,0)</f>
        <v>0</v>
      </c>
      <c r="BI1421" s="214">
        <f>IF(N1421="nulová",J1421,0)</f>
        <v>0</v>
      </c>
      <c r="BJ1421" s="16" t="s">
        <v>80</v>
      </c>
      <c r="BK1421" s="214">
        <f>ROUND(I1421*H1421,2)</f>
        <v>0</v>
      </c>
      <c r="BL1421" s="16" t="s">
        <v>267</v>
      </c>
      <c r="BM1421" s="16" t="s">
        <v>2042</v>
      </c>
    </row>
    <row r="1422" s="11" customFormat="1">
      <c r="B1422" s="218"/>
      <c r="C1422" s="219"/>
      <c r="D1422" s="215" t="s">
        <v>177</v>
      </c>
      <c r="E1422" s="220" t="s">
        <v>19</v>
      </c>
      <c r="F1422" s="221" t="s">
        <v>401</v>
      </c>
      <c r="G1422" s="219"/>
      <c r="H1422" s="222">
        <v>3.3599999999999999</v>
      </c>
      <c r="I1422" s="223"/>
      <c r="J1422" s="219"/>
      <c r="K1422" s="219"/>
      <c r="L1422" s="224"/>
      <c r="M1422" s="225"/>
      <c r="N1422" s="226"/>
      <c r="O1422" s="226"/>
      <c r="P1422" s="226"/>
      <c r="Q1422" s="226"/>
      <c r="R1422" s="226"/>
      <c r="S1422" s="226"/>
      <c r="T1422" s="227"/>
      <c r="AT1422" s="228" t="s">
        <v>177</v>
      </c>
      <c r="AU1422" s="228" t="s">
        <v>82</v>
      </c>
      <c r="AV1422" s="11" t="s">
        <v>82</v>
      </c>
      <c r="AW1422" s="11" t="s">
        <v>33</v>
      </c>
      <c r="AX1422" s="11" t="s">
        <v>72</v>
      </c>
      <c r="AY1422" s="228" t="s">
        <v>166</v>
      </c>
    </row>
    <row r="1423" s="13" customFormat="1">
      <c r="B1423" s="240"/>
      <c r="C1423" s="241"/>
      <c r="D1423" s="215" t="s">
        <v>177</v>
      </c>
      <c r="E1423" s="242" t="s">
        <v>19</v>
      </c>
      <c r="F1423" s="243" t="s">
        <v>2043</v>
      </c>
      <c r="G1423" s="241"/>
      <c r="H1423" s="242" t="s">
        <v>19</v>
      </c>
      <c r="I1423" s="244"/>
      <c r="J1423" s="241"/>
      <c r="K1423" s="241"/>
      <c r="L1423" s="245"/>
      <c r="M1423" s="246"/>
      <c r="N1423" s="247"/>
      <c r="O1423" s="247"/>
      <c r="P1423" s="247"/>
      <c r="Q1423" s="247"/>
      <c r="R1423" s="247"/>
      <c r="S1423" s="247"/>
      <c r="T1423" s="248"/>
      <c r="AT1423" s="249" t="s">
        <v>177</v>
      </c>
      <c r="AU1423" s="249" t="s">
        <v>82</v>
      </c>
      <c r="AV1423" s="13" t="s">
        <v>80</v>
      </c>
      <c r="AW1423" s="13" t="s">
        <v>33</v>
      </c>
      <c r="AX1423" s="13" t="s">
        <v>72</v>
      </c>
      <c r="AY1423" s="249" t="s">
        <v>166</v>
      </c>
    </row>
    <row r="1424" s="12" customFormat="1">
      <c r="B1424" s="229"/>
      <c r="C1424" s="230"/>
      <c r="D1424" s="215" t="s">
        <v>177</v>
      </c>
      <c r="E1424" s="231" t="s">
        <v>19</v>
      </c>
      <c r="F1424" s="232" t="s">
        <v>179</v>
      </c>
      <c r="G1424" s="230"/>
      <c r="H1424" s="233">
        <v>3.3599999999999999</v>
      </c>
      <c r="I1424" s="234"/>
      <c r="J1424" s="230"/>
      <c r="K1424" s="230"/>
      <c r="L1424" s="235"/>
      <c r="M1424" s="236"/>
      <c r="N1424" s="237"/>
      <c r="O1424" s="237"/>
      <c r="P1424" s="237"/>
      <c r="Q1424" s="237"/>
      <c r="R1424" s="237"/>
      <c r="S1424" s="237"/>
      <c r="T1424" s="238"/>
      <c r="AT1424" s="239" t="s">
        <v>177</v>
      </c>
      <c r="AU1424" s="239" t="s">
        <v>82</v>
      </c>
      <c r="AV1424" s="12" t="s">
        <v>173</v>
      </c>
      <c r="AW1424" s="12" t="s">
        <v>33</v>
      </c>
      <c r="AX1424" s="12" t="s">
        <v>80</v>
      </c>
      <c r="AY1424" s="239" t="s">
        <v>166</v>
      </c>
    </row>
    <row r="1425" s="1" customFormat="1" ht="16.5" customHeight="1">
      <c r="B1425" s="37"/>
      <c r="C1425" s="250" t="s">
        <v>2044</v>
      </c>
      <c r="D1425" s="250" t="s">
        <v>319</v>
      </c>
      <c r="E1425" s="251" t="s">
        <v>2045</v>
      </c>
      <c r="F1425" s="252" t="s">
        <v>2046</v>
      </c>
      <c r="G1425" s="253" t="s">
        <v>287</v>
      </c>
      <c r="H1425" s="254">
        <v>3.4609999999999999</v>
      </c>
      <c r="I1425" s="255"/>
      <c r="J1425" s="256">
        <f>ROUND(I1425*H1425,2)</f>
        <v>0</v>
      </c>
      <c r="K1425" s="252" t="s">
        <v>172</v>
      </c>
      <c r="L1425" s="257"/>
      <c r="M1425" s="258" t="s">
        <v>19</v>
      </c>
      <c r="N1425" s="259" t="s">
        <v>43</v>
      </c>
      <c r="O1425" s="78"/>
      <c r="P1425" s="212">
        <f>O1425*H1425</f>
        <v>0</v>
      </c>
      <c r="Q1425" s="212">
        <v>0.00010000000000000001</v>
      </c>
      <c r="R1425" s="212">
        <f>Q1425*H1425</f>
        <v>0.00034610000000000001</v>
      </c>
      <c r="S1425" s="212">
        <v>0</v>
      </c>
      <c r="T1425" s="213">
        <f>S1425*H1425</f>
        <v>0</v>
      </c>
      <c r="AR1425" s="16" t="s">
        <v>376</v>
      </c>
      <c r="AT1425" s="16" t="s">
        <v>319</v>
      </c>
      <c r="AU1425" s="16" t="s">
        <v>82</v>
      </c>
      <c r="AY1425" s="16" t="s">
        <v>166</v>
      </c>
      <c r="BE1425" s="214">
        <f>IF(N1425="základní",J1425,0)</f>
        <v>0</v>
      </c>
      <c r="BF1425" s="214">
        <f>IF(N1425="snížená",J1425,0)</f>
        <v>0</v>
      </c>
      <c r="BG1425" s="214">
        <f>IF(N1425="zákl. přenesená",J1425,0)</f>
        <v>0</v>
      </c>
      <c r="BH1425" s="214">
        <f>IF(N1425="sníž. přenesená",J1425,0)</f>
        <v>0</v>
      </c>
      <c r="BI1425" s="214">
        <f>IF(N1425="nulová",J1425,0)</f>
        <v>0</v>
      </c>
      <c r="BJ1425" s="16" t="s">
        <v>80</v>
      </c>
      <c r="BK1425" s="214">
        <f>ROUND(I1425*H1425,2)</f>
        <v>0</v>
      </c>
      <c r="BL1425" s="16" t="s">
        <v>267</v>
      </c>
      <c r="BM1425" s="16" t="s">
        <v>2047</v>
      </c>
    </row>
    <row r="1426" s="11" customFormat="1">
      <c r="B1426" s="218"/>
      <c r="C1426" s="219"/>
      <c r="D1426" s="215" t="s">
        <v>177</v>
      </c>
      <c r="E1426" s="219"/>
      <c r="F1426" s="221" t="s">
        <v>2048</v>
      </c>
      <c r="G1426" s="219"/>
      <c r="H1426" s="222">
        <v>3.4609999999999999</v>
      </c>
      <c r="I1426" s="223"/>
      <c r="J1426" s="219"/>
      <c r="K1426" s="219"/>
      <c r="L1426" s="224"/>
      <c r="M1426" s="225"/>
      <c r="N1426" s="226"/>
      <c r="O1426" s="226"/>
      <c r="P1426" s="226"/>
      <c r="Q1426" s="226"/>
      <c r="R1426" s="226"/>
      <c r="S1426" s="226"/>
      <c r="T1426" s="227"/>
      <c r="AT1426" s="228" t="s">
        <v>177</v>
      </c>
      <c r="AU1426" s="228" t="s">
        <v>82</v>
      </c>
      <c r="AV1426" s="11" t="s">
        <v>82</v>
      </c>
      <c r="AW1426" s="11" t="s">
        <v>4</v>
      </c>
      <c r="AX1426" s="11" t="s">
        <v>80</v>
      </c>
      <c r="AY1426" s="228" t="s">
        <v>166</v>
      </c>
    </row>
    <row r="1427" s="1" customFormat="1" ht="22.5" customHeight="1">
      <c r="B1427" s="37"/>
      <c r="C1427" s="203" t="s">
        <v>2049</v>
      </c>
      <c r="D1427" s="203" t="s">
        <v>168</v>
      </c>
      <c r="E1427" s="204" t="s">
        <v>2050</v>
      </c>
      <c r="F1427" s="205" t="s">
        <v>2051</v>
      </c>
      <c r="G1427" s="206" t="s">
        <v>221</v>
      </c>
      <c r="H1427" s="207">
        <v>0.001</v>
      </c>
      <c r="I1427" s="208"/>
      <c r="J1427" s="209">
        <f>ROUND(I1427*H1427,2)</f>
        <v>0</v>
      </c>
      <c r="K1427" s="205" t="s">
        <v>172</v>
      </c>
      <c r="L1427" s="42"/>
      <c r="M1427" s="210" t="s">
        <v>19</v>
      </c>
      <c r="N1427" s="211" t="s">
        <v>43</v>
      </c>
      <c r="O1427" s="78"/>
      <c r="P1427" s="212">
        <f>O1427*H1427</f>
        <v>0</v>
      </c>
      <c r="Q1427" s="212">
        <v>0</v>
      </c>
      <c r="R1427" s="212">
        <f>Q1427*H1427</f>
        <v>0</v>
      </c>
      <c r="S1427" s="212">
        <v>0</v>
      </c>
      <c r="T1427" s="213">
        <f>S1427*H1427</f>
        <v>0</v>
      </c>
      <c r="AR1427" s="16" t="s">
        <v>267</v>
      </c>
      <c r="AT1427" s="16" t="s">
        <v>168</v>
      </c>
      <c r="AU1427" s="16" t="s">
        <v>82</v>
      </c>
      <c r="AY1427" s="16" t="s">
        <v>166</v>
      </c>
      <c r="BE1427" s="214">
        <f>IF(N1427="základní",J1427,0)</f>
        <v>0</v>
      </c>
      <c r="BF1427" s="214">
        <f>IF(N1427="snížená",J1427,0)</f>
        <v>0</v>
      </c>
      <c r="BG1427" s="214">
        <f>IF(N1427="zákl. přenesená",J1427,0)</f>
        <v>0</v>
      </c>
      <c r="BH1427" s="214">
        <f>IF(N1427="sníž. přenesená",J1427,0)</f>
        <v>0</v>
      </c>
      <c r="BI1427" s="214">
        <f>IF(N1427="nulová",J1427,0)</f>
        <v>0</v>
      </c>
      <c r="BJ1427" s="16" t="s">
        <v>80</v>
      </c>
      <c r="BK1427" s="214">
        <f>ROUND(I1427*H1427,2)</f>
        <v>0</v>
      </c>
      <c r="BL1427" s="16" t="s">
        <v>267</v>
      </c>
      <c r="BM1427" s="16" t="s">
        <v>2052</v>
      </c>
    </row>
    <row r="1428" s="1" customFormat="1">
      <c r="B1428" s="37"/>
      <c r="C1428" s="38"/>
      <c r="D1428" s="215" t="s">
        <v>175</v>
      </c>
      <c r="E1428" s="38"/>
      <c r="F1428" s="216" t="s">
        <v>1734</v>
      </c>
      <c r="G1428" s="38"/>
      <c r="H1428" s="38"/>
      <c r="I1428" s="129"/>
      <c r="J1428" s="38"/>
      <c r="K1428" s="38"/>
      <c r="L1428" s="42"/>
      <c r="M1428" s="217"/>
      <c r="N1428" s="78"/>
      <c r="O1428" s="78"/>
      <c r="P1428" s="78"/>
      <c r="Q1428" s="78"/>
      <c r="R1428" s="78"/>
      <c r="S1428" s="78"/>
      <c r="T1428" s="79"/>
      <c r="AT1428" s="16" t="s">
        <v>175</v>
      </c>
      <c r="AU1428" s="16" t="s">
        <v>82</v>
      </c>
    </row>
    <row r="1429" s="1" customFormat="1" ht="22.5" customHeight="1">
      <c r="B1429" s="37"/>
      <c r="C1429" s="203" t="s">
        <v>2053</v>
      </c>
      <c r="D1429" s="203" t="s">
        <v>168</v>
      </c>
      <c r="E1429" s="204" t="s">
        <v>2054</v>
      </c>
      <c r="F1429" s="205" t="s">
        <v>2055</v>
      </c>
      <c r="G1429" s="206" t="s">
        <v>221</v>
      </c>
      <c r="H1429" s="207">
        <v>0.001</v>
      </c>
      <c r="I1429" s="208"/>
      <c r="J1429" s="209">
        <f>ROUND(I1429*H1429,2)</f>
        <v>0</v>
      </c>
      <c r="K1429" s="205" t="s">
        <v>172</v>
      </c>
      <c r="L1429" s="42"/>
      <c r="M1429" s="210" t="s">
        <v>19</v>
      </c>
      <c r="N1429" s="211" t="s">
        <v>43</v>
      </c>
      <c r="O1429" s="78"/>
      <c r="P1429" s="212">
        <f>O1429*H1429</f>
        <v>0</v>
      </c>
      <c r="Q1429" s="212">
        <v>0</v>
      </c>
      <c r="R1429" s="212">
        <f>Q1429*H1429</f>
        <v>0</v>
      </c>
      <c r="S1429" s="212">
        <v>0</v>
      </c>
      <c r="T1429" s="213">
        <f>S1429*H1429</f>
        <v>0</v>
      </c>
      <c r="AR1429" s="16" t="s">
        <v>267</v>
      </c>
      <c r="AT1429" s="16" t="s">
        <v>168</v>
      </c>
      <c r="AU1429" s="16" t="s">
        <v>82</v>
      </c>
      <c r="AY1429" s="16" t="s">
        <v>166</v>
      </c>
      <c r="BE1429" s="214">
        <f>IF(N1429="základní",J1429,0)</f>
        <v>0</v>
      </c>
      <c r="BF1429" s="214">
        <f>IF(N1429="snížená",J1429,0)</f>
        <v>0</v>
      </c>
      <c r="BG1429" s="214">
        <f>IF(N1429="zákl. přenesená",J1429,0)</f>
        <v>0</v>
      </c>
      <c r="BH1429" s="214">
        <f>IF(N1429="sníž. přenesená",J1429,0)</f>
        <v>0</v>
      </c>
      <c r="BI1429" s="214">
        <f>IF(N1429="nulová",J1429,0)</f>
        <v>0</v>
      </c>
      <c r="BJ1429" s="16" t="s">
        <v>80</v>
      </c>
      <c r="BK1429" s="214">
        <f>ROUND(I1429*H1429,2)</f>
        <v>0</v>
      </c>
      <c r="BL1429" s="16" t="s">
        <v>267</v>
      </c>
      <c r="BM1429" s="16" t="s">
        <v>2056</v>
      </c>
    </row>
    <row r="1430" s="1" customFormat="1">
      <c r="B1430" s="37"/>
      <c r="C1430" s="38"/>
      <c r="D1430" s="215" t="s">
        <v>175</v>
      </c>
      <c r="E1430" s="38"/>
      <c r="F1430" s="216" t="s">
        <v>1734</v>
      </c>
      <c r="G1430" s="38"/>
      <c r="H1430" s="38"/>
      <c r="I1430" s="129"/>
      <c r="J1430" s="38"/>
      <c r="K1430" s="38"/>
      <c r="L1430" s="42"/>
      <c r="M1430" s="260"/>
      <c r="N1430" s="261"/>
      <c r="O1430" s="261"/>
      <c r="P1430" s="261"/>
      <c r="Q1430" s="261"/>
      <c r="R1430" s="261"/>
      <c r="S1430" s="261"/>
      <c r="T1430" s="262"/>
      <c r="AT1430" s="16" t="s">
        <v>175</v>
      </c>
      <c r="AU1430" s="16" t="s">
        <v>82</v>
      </c>
    </row>
    <row r="1431" s="1" customFormat="1" ht="6.96" customHeight="1">
      <c r="B1431" s="56"/>
      <c r="C1431" s="57"/>
      <c r="D1431" s="57"/>
      <c r="E1431" s="57"/>
      <c r="F1431" s="57"/>
      <c r="G1431" s="57"/>
      <c r="H1431" s="57"/>
      <c r="I1431" s="153"/>
      <c r="J1431" s="57"/>
      <c r="K1431" s="57"/>
      <c r="L1431" s="42"/>
    </row>
  </sheetData>
  <sheetProtection sheet="1" autoFilter="0" formatColumns="0" formatRows="0" objects="1" scenarios="1" spinCount="100000" saltValue="Z4U3lTuVnb/Py70btEc2i+ylBnpL23zokw5R2qLdK0aRCOto7UtB++CVo3k5losWjqFzMLD7Flt3uL5Pt7wyeA==" hashValue="dTLX3bINUwkCajAtKFTHyiHAqn3cV96tba47OMt4PltNGLcUD1gp1LoZBh7axlz14Tp3m92g/AWMABcuPW2KWg==" algorithmName="SHA-512" password="CC35"/>
  <autoFilter ref="C106:K1430"/>
  <mergeCells count="9">
    <mergeCell ref="E7:H7"/>
    <mergeCell ref="E9:H9"/>
    <mergeCell ref="E18:H18"/>
    <mergeCell ref="E27:H27"/>
    <mergeCell ref="E48:H48"/>
    <mergeCell ref="E50:H50"/>
    <mergeCell ref="E97:H97"/>
    <mergeCell ref="E99:H9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2"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6" t="s">
        <v>85</v>
      </c>
    </row>
    <row r="3" ht="6.96" customHeight="1">
      <c r="B3" s="123"/>
      <c r="C3" s="124"/>
      <c r="D3" s="124"/>
      <c r="E3" s="124"/>
      <c r="F3" s="124"/>
      <c r="G3" s="124"/>
      <c r="H3" s="124"/>
      <c r="I3" s="125"/>
      <c r="J3" s="124"/>
      <c r="K3" s="124"/>
      <c r="L3" s="19"/>
      <c r="AT3" s="16" t="s">
        <v>82</v>
      </c>
    </row>
    <row r="4" ht="24.96" customHeight="1">
      <c r="B4" s="19"/>
      <c r="D4" s="126" t="s">
        <v>116</v>
      </c>
      <c r="L4" s="19"/>
      <c r="M4" s="23" t="s">
        <v>10</v>
      </c>
      <c r="AT4" s="16" t="s">
        <v>4</v>
      </c>
    </row>
    <row r="5" ht="6.96" customHeight="1">
      <c r="B5" s="19"/>
      <c r="L5" s="19"/>
    </row>
    <row r="6" ht="12" customHeight="1">
      <c r="B6" s="19"/>
      <c r="D6" s="127" t="s">
        <v>16</v>
      </c>
      <c r="L6" s="19"/>
    </row>
    <row r="7" ht="16.5" customHeight="1">
      <c r="B7" s="19"/>
      <c r="E7" s="128" t="str">
        <f>'Rekapitulace stavby'!K6</f>
        <v>Stodská nemocnice,Stav.úpravy oddělení následné péče (LDN), 2.ETAPA západní křídlo jižního traktu</v>
      </c>
      <c r="F7" s="127"/>
      <c r="G7" s="127"/>
      <c r="H7" s="127"/>
      <c r="L7" s="19"/>
    </row>
    <row r="8" s="1" customFormat="1" ht="12" customHeight="1">
      <c r="B8" s="42"/>
      <c r="D8" s="127" t="s">
        <v>117</v>
      </c>
      <c r="I8" s="129"/>
      <c r="L8" s="42"/>
    </row>
    <row r="9" s="1" customFormat="1" ht="36.96" customHeight="1">
      <c r="B9" s="42"/>
      <c r="E9" s="130" t="s">
        <v>2057</v>
      </c>
      <c r="F9" s="1"/>
      <c r="G9" s="1"/>
      <c r="H9" s="1"/>
      <c r="I9" s="129"/>
      <c r="L9" s="42"/>
    </row>
    <row r="10" s="1" customFormat="1">
      <c r="B10" s="42"/>
      <c r="I10" s="129"/>
      <c r="L10" s="42"/>
    </row>
    <row r="11" s="1" customFormat="1" ht="12" customHeight="1">
      <c r="B11" s="42"/>
      <c r="D11" s="127" t="s">
        <v>18</v>
      </c>
      <c r="F11" s="16" t="s">
        <v>19</v>
      </c>
      <c r="I11" s="131" t="s">
        <v>20</v>
      </c>
      <c r="J11" s="16" t="s">
        <v>19</v>
      </c>
      <c r="L11" s="42"/>
    </row>
    <row r="12" s="1" customFormat="1" ht="12" customHeight="1">
      <c r="B12" s="42"/>
      <c r="D12" s="127" t="s">
        <v>21</v>
      </c>
      <c r="F12" s="16" t="s">
        <v>22</v>
      </c>
      <c r="I12" s="131" t="s">
        <v>23</v>
      </c>
      <c r="J12" s="132" t="str">
        <f>'Rekapitulace stavby'!AN8</f>
        <v>2. 8. 2019</v>
      </c>
      <c r="L12" s="42"/>
    </row>
    <row r="13" s="1" customFormat="1" ht="10.8" customHeight="1">
      <c r="B13" s="42"/>
      <c r="I13" s="129"/>
      <c r="L13" s="42"/>
    </row>
    <row r="14" s="1" customFormat="1" ht="12" customHeight="1">
      <c r="B14" s="42"/>
      <c r="D14" s="127" t="s">
        <v>25</v>
      </c>
      <c r="I14" s="131" t="s">
        <v>26</v>
      </c>
      <c r="J14" s="16" t="s">
        <v>19</v>
      </c>
      <c r="L14" s="42"/>
    </row>
    <row r="15" s="1" customFormat="1" ht="18" customHeight="1">
      <c r="B15" s="42"/>
      <c r="E15" s="16" t="s">
        <v>27</v>
      </c>
      <c r="I15" s="131" t="s">
        <v>28</v>
      </c>
      <c r="J15" s="16" t="s">
        <v>19</v>
      </c>
      <c r="L15" s="42"/>
    </row>
    <row r="16" s="1" customFormat="1" ht="6.96" customHeight="1">
      <c r="B16" s="42"/>
      <c r="I16" s="129"/>
      <c r="L16" s="42"/>
    </row>
    <row r="17" s="1" customFormat="1" ht="12" customHeight="1">
      <c r="B17" s="42"/>
      <c r="D17" s="127" t="s">
        <v>29</v>
      </c>
      <c r="I17" s="131" t="s">
        <v>26</v>
      </c>
      <c r="J17" s="32" t="str">
        <f>'Rekapitulace stavby'!AN13</f>
        <v>Vyplň údaj</v>
      </c>
      <c r="L17" s="42"/>
    </row>
    <row r="18" s="1" customFormat="1" ht="18" customHeight="1">
      <c r="B18" s="42"/>
      <c r="E18" s="32" t="str">
        <f>'Rekapitulace stavby'!E14</f>
        <v>Vyplň údaj</v>
      </c>
      <c r="F18" s="16"/>
      <c r="G18" s="16"/>
      <c r="H18" s="16"/>
      <c r="I18" s="131" t="s">
        <v>28</v>
      </c>
      <c r="J18" s="32" t="str">
        <f>'Rekapitulace stavby'!AN14</f>
        <v>Vyplň údaj</v>
      </c>
      <c r="L18" s="42"/>
    </row>
    <row r="19" s="1" customFormat="1" ht="6.96" customHeight="1">
      <c r="B19" s="42"/>
      <c r="I19" s="129"/>
      <c r="L19" s="42"/>
    </row>
    <row r="20" s="1" customFormat="1" ht="12" customHeight="1">
      <c r="B20" s="42"/>
      <c r="D20" s="127" t="s">
        <v>31</v>
      </c>
      <c r="I20" s="131" t="s">
        <v>26</v>
      </c>
      <c r="J20" s="16" t="s">
        <v>19</v>
      </c>
      <c r="L20" s="42"/>
    </row>
    <row r="21" s="1" customFormat="1" ht="18" customHeight="1">
      <c r="B21" s="42"/>
      <c r="E21" s="16" t="s">
        <v>32</v>
      </c>
      <c r="I21" s="131" t="s">
        <v>28</v>
      </c>
      <c r="J21" s="16" t="s">
        <v>19</v>
      </c>
      <c r="L21" s="42"/>
    </row>
    <row r="22" s="1" customFormat="1" ht="6.96" customHeight="1">
      <c r="B22" s="42"/>
      <c r="I22" s="129"/>
      <c r="L22" s="42"/>
    </row>
    <row r="23" s="1" customFormat="1" ht="12" customHeight="1">
      <c r="B23" s="42"/>
      <c r="D23" s="127" t="s">
        <v>34</v>
      </c>
      <c r="I23" s="131" t="s">
        <v>26</v>
      </c>
      <c r="J23" s="16" t="s">
        <v>19</v>
      </c>
      <c r="L23" s="42"/>
    </row>
    <row r="24" s="1" customFormat="1" ht="18" customHeight="1">
      <c r="B24" s="42"/>
      <c r="E24" s="16" t="s">
        <v>35</v>
      </c>
      <c r="I24" s="131" t="s">
        <v>28</v>
      </c>
      <c r="J24" s="16" t="s">
        <v>19</v>
      </c>
      <c r="L24" s="42"/>
    </row>
    <row r="25" s="1" customFormat="1" ht="6.96" customHeight="1">
      <c r="B25" s="42"/>
      <c r="I25" s="129"/>
      <c r="L25" s="42"/>
    </row>
    <row r="26" s="1" customFormat="1" ht="12" customHeight="1">
      <c r="B26" s="42"/>
      <c r="D26" s="127" t="s">
        <v>36</v>
      </c>
      <c r="I26" s="129"/>
      <c r="L26" s="42"/>
    </row>
    <row r="27" s="6" customFormat="1" ht="16.5" customHeight="1">
      <c r="B27" s="133"/>
      <c r="E27" s="134" t="s">
        <v>19</v>
      </c>
      <c r="F27" s="134"/>
      <c r="G27" s="134"/>
      <c r="H27" s="134"/>
      <c r="I27" s="135"/>
      <c r="L27" s="133"/>
    </row>
    <row r="28" s="1" customFormat="1" ht="6.96" customHeight="1">
      <c r="B28" s="42"/>
      <c r="I28" s="129"/>
      <c r="L28" s="42"/>
    </row>
    <row r="29" s="1" customFormat="1" ht="6.96" customHeight="1">
      <c r="B29" s="42"/>
      <c r="D29" s="70"/>
      <c r="E29" s="70"/>
      <c r="F29" s="70"/>
      <c r="G29" s="70"/>
      <c r="H29" s="70"/>
      <c r="I29" s="136"/>
      <c r="J29" s="70"/>
      <c r="K29" s="70"/>
      <c r="L29" s="42"/>
    </row>
    <row r="30" s="1" customFormat="1" ht="25.44" customHeight="1">
      <c r="B30" s="42"/>
      <c r="D30" s="137" t="s">
        <v>38</v>
      </c>
      <c r="I30" s="129"/>
      <c r="J30" s="138">
        <f>ROUND(J81, 2)</f>
        <v>0</v>
      </c>
      <c r="L30" s="42"/>
    </row>
    <row r="31" s="1" customFormat="1" ht="6.96" customHeight="1">
      <c r="B31" s="42"/>
      <c r="D31" s="70"/>
      <c r="E31" s="70"/>
      <c r="F31" s="70"/>
      <c r="G31" s="70"/>
      <c r="H31" s="70"/>
      <c r="I31" s="136"/>
      <c r="J31" s="70"/>
      <c r="K31" s="70"/>
      <c r="L31" s="42"/>
    </row>
    <row r="32" s="1" customFormat="1" ht="14.4" customHeight="1">
      <c r="B32" s="42"/>
      <c r="F32" s="139" t="s">
        <v>40</v>
      </c>
      <c r="I32" s="140" t="s">
        <v>39</v>
      </c>
      <c r="J32" s="139" t="s">
        <v>41</v>
      </c>
      <c r="L32" s="42"/>
    </row>
    <row r="33" s="1" customFormat="1" ht="14.4" customHeight="1">
      <c r="B33" s="42"/>
      <c r="D33" s="127" t="s">
        <v>42</v>
      </c>
      <c r="E33" s="127" t="s">
        <v>43</v>
      </c>
      <c r="F33" s="141">
        <f>ROUND((SUM(BE81:BE85)),  2)</f>
        <v>0</v>
      </c>
      <c r="I33" s="142">
        <v>0.20999999999999999</v>
      </c>
      <c r="J33" s="141">
        <f>ROUND(((SUM(BE81:BE85))*I33),  2)</f>
        <v>0</v>
      </c>
      <c r="L33" s="42"/>
    </row>
    <row r="34" s="1" customFormat="1" ht="14.4" customHeight="1">
      <c r="B34" s="42"/>
      <c r="E34" s="127" t="s">
        <v>44</v>
      </c>
      <c r="F34" s="141">
        <f>ROUND((SUM(BF81:BF85)),  2)</f>
        <v>0</v>
      </c>
      <c r="I34" s="142">
        <v>0.14999999999999999</v>
      </c>
      <c r="J34" s="141">
        <f>ROUND(((SUM(BF81:BF85))*I34),  2)</f>
        <v>0</v>
      </c>
      <c r="L34" s="42"/>
    </row>
    <row r="35" hidden="1" s="1" customFormat="1" ht="14.4" customHeight="1">
      <c r="B35" s="42"/>
      <c r="E35" s="127" t="s">
        <v>45</v>
      </c>
      <c r="F35" s="141">
        <f>ROUND((SUM(BG81:BG85)),  2)</f>
        <v>0</v>
      </c>
      <c r="I35" s="142">
        <v>0.20999999999999999</v>
      </c>
      <c r="J35" s="141">
        <f>0</f>
        <v>0</v>
      </c>
      <c r="L35" s="42"/>
    </row>
    <row r="36" hidden="1" s="1" customFormat="1" ht="14.4" customHeight="1">
      <c r="B36" s="42"/>
      <c r="E36" s="127" t="s">
        <v>46</v>
      </c>
      <c r="F36" s="141">
        <f>ROUND((SUM(BH81:BH85)),  2)</f>
        <v>0</v>
      </c>
      <c r="I36" s="142">
        <v>0.14999999999999999</v>
      </c>
      <c r="J36" s="141">
        <f>0</f>
        <v>0</v>
      </c>
      <c r="L36" s="42"/>
    </row>
    <row r="37" hidden="1" s="1" customFormat="1" ht="14.4" customHeight="1">
      <c r="B37" s="42"/>
      <c r="E37" s="127" t="s">
        <v>47</v>
      </c>
      <c r="F37" s="141">
        <f>ROUND((SUM(BI81:BI85)),  2)</f>
        <v>0</v>
      </c>
      <c r="I37" s="142">
        <v>0</v>
      </c>
      <c r="J37" s="141">
        <f>0</f>
        <v>0</v>
      </c>
      <c r="L37" s="42"/>
    </row>
    <row r="38" s="1" customFormat="1" ht="6.96" customHeight="1">
      <c r="B38" s="42"/>
      <c r="I38" s="129"/>
      <c r="L38" s="42"/>
    </row>
    <row r="39" s="1" customFormat="1" ht="25.44" customHeight="1">
      <c r="B39" s="42"/>
      <c r="C39" s="143"/>
      <c r="D39" s="144" t="s">
        <v>48</v>
      </c>
      <c r="E39" s="145"/>
      <c r="F39" s="145"/>
      <c r="G39" s="146" t="s">
        <v>49</v>
      </c>
      <c r="H39" s="147" t="s">
        <v>50</v>
      </c>
      <c r="I39" s="148"/>
      <c r="J39" s="149">
        <f>SUM(J30:J37)</f>
        <v>0</v>
      </c>
      <c r="K39" s="150"/>
      <c r="L39" s="42"/>
    </row>
    <row r="40" s="1" customFormat="1" ht="14.4" customHeight="1">
      <c r="B40" s="151"/>
      <c r="C40" s="152"/>
      <c r="D40" s="152"/>
      <c r="E40" s="152"/>
      <c r="F40" s="152"/>
      <c r="G40" s="152"/>
      <c r="H40" s="152"/>
      <c r="I40" s="153"/>
      <c r="J40" s="152"/>
      <c r="K40" s="152"/>
      <c r="L40" s="42"/>
    </row>
    <row r="44" s="1" customFormat="1" ht="6.96" customHeight="1">
      <c r="B44" s="154"/>
      <c r="C44" s="155"/>
      <c r="D44" s="155"/>
      <c r="E44" s="155"/>
      <c r="F44" s="155"/>
      <c r="G44" s="155"/>
      <c r="H44" s="155"/>
      <c r="I44" s="156"/>
      <c r="J44" s="155"/>
      <c r="K44" s="155"/>
      <c r="L44" s="42"/>
    </row>
    <row r="45" s="1" customFormat="1" ht="24.96" customHeight="1">
      <c r="B45" s="37"/>
      <c r="C45" s="22" t="s">
        <v>119</v>
      </c>
      <c r="D45" s="38"/>
      <c r="E45" s="38"/>
      <c r="F45" s="38"/>
      <c r="G45" s="38"/>
      <c r="H45" s="38"/>
      <c r="I45" s="129"/>
      <c r="J45" s="38"/>
      <c r="K45" s="38"/>
      <c r="L45" s="42"/>
    </row>
    <row r="46" s="1" customFormat="1" ht="6.96" customHeight="1">
      <c r="B46" s="37"/>
      <c r="C46" s="38"/>
      <c r="D46" s="38"/>
      <c r="E46" s="38"/>
      <c r="F46" s="38"/>
      <c r="G46" s="38"/>
      <c r="H46" s="38"/>
      <c r="I46" s="129"/>
      <c r="J46" s="38"/>
      <c r="K46" s="38"/>
      <c r="L46" s="42"/>
    </row>
    <row r="47" s="1" customFormat="1" ht="12" customHeight="1">
      <c r="B47" s="37"/>
      <c r="C47" s="31" t="s">
        <v>16</v>
      </c>
      <c r="D47" s="38"/>
      <c r="E47" s="38"/>
      <c r="F47" s="38"/>
      <c r="G47" s="38"/>
      <c r="H47" s="38"/>
      <c r="I47" s="129"/>
      <c r="J47" s="38"/>
      <c r="K47" s="38"/>
      <c r="L47" s="42"/>
    </row>
    <row r="48" s="1" customFormat="1" ht="16.5" customHeight="1">
      <c r="B48" s="37"/>
      <c r="C48" s="38"/>
      <c r="D48" s="38"/>
      <c r="E48" s="157" t="str">
        <f>E7</f>
        <v>Stodská nemocnice,Stav.úpravy oddělení následné péče (LDN), 2.ETAPA západní křídlo jižního traktu</v>
      </c>
      <c r="F48" s="31"/>
      <c r="G48" s="31"/>
      <c r="H48" s="31"/>
      <c r="I48" s="129"/>
      <c r="J48" s="38"/>
      <c r="K48" s="38"/>
      <c r="L48" s="42"/>
    </row>
    <row r="49" s="1" customFormat="1" ht="12" customHeight="1">
      <c r="B49" s="37"/>
      <c r="C49" s="31" t="s">
        <v>117</v>
      </c>
      <c r="D49" s="38"/>
      <c r="E49" s="38"/>
      <c r="F49" s="38"/>
      <c r="G49" s="38"/>
      <c r="H49" s="38"/>
      <c r="I49" s="129"/>
      <c r="J49" s="38"/>
      <c r="K49" s="38"/>
      <c r="L49" s="42"/>
    </row>
    <row r="50" s="1" customFormat="1" ht="16.5" customHeight="1">
      <c r="B50" s="37"/>
      <c r="C50" s="38"/>
      <c r="D50" s="38"/>
      <c r="E50" s="63" t="str">
        <f>E9</f>
        <v>Masn0602 - Zdravotní technika</v>
      </c>
      <c r="F50" s="38"/>
      <c r="G50" s="38"/>
      <c r="H50" s="38"/>
      <c r="I50" s="129"/>
      <c r="J50" s="38"/>
      <c r="K50" s="38"/>
      <c r="L50" s="42"/>
    </row>
    <row r="51" s="1" customFormat="1" ht="6.96" customHeight="1">
      <c r="B51" s="37"/>
      <c r="C51" s="38"/>
      <c r="D51" s="38"/>
      <c r="E51" s="38"/>
      <c r="F51" s="38"/>
      <c r="G51" s="38"/>
      <c r="H51" s="38"/>
      <c r="I51" s="129"/>
      <c r="J51" s="38"/>
      <c r="K51" s="38"/>
      <c r="L51" s="42"/>
    </row>
    <row r="52" s="1" customFormat="1" ht="12" customHeight="1">
      <c r="B52" s="37"/>
      <c r="C52" s="31" t="s">
        <v>21</v>
      </c>
      <c r="D52" s="38"/>
      <c r="E52" s="38"/>
      <c r="F52" s="26" t="str">
        <f>F12</f>
        <v xml:space="preserve"> </v>
      </c>
      <c r="G52" s="38"/>
      <c r="H52" s="38"/>
      <c r="I52" s="131" t="s">
        <v>23</v>
      </c>
      <c r="J52" s="66" t="str">
        <f>IF(J12="","",J12)</f>
        <v>2. 8. 2019</v>
      </c>
      <c r="K52" s="38"/>
      <c r="L52" s="42"/>
    </row>
    <row r="53" s="1" customFormat="1" ht="6.96" customHeight="1">
      <c r="B53" s="37"/>
      <c r="C53" s="38"/>
      <c r="D53" s="38"/>
      <c r="E53" s="38"/>
      <c r="F53" s="38"/>
      <c r="G53" s="38"/>
      <c r="H53" s="38"/>
      <c r="I53" s="129"/>
      <c r="J53" s="38"/>
      <c r="K53" s="38"/>
      <c r="L53" s="42"/>
    </row>
    <row r="54" s="1" customFormat="1" ht="24.9" customHeight="1">
      <c r="B54" s="37"/>
      <c r="C54" s="31" t="s">
        <v>25</v>
      </c>
      <c r="D54" s="38"/>
      <c r="E54" s="38"/>
      <c r="F54" s="26" t="str">
        <f>E15</f>
        <v>Stodská nemocnice a.s.</v>
      </c>
      <c r="G54" s="38"/>
      <c r="H54" s="38"/>
      <c r="I54" s="131" t="s">
        <v>31</v>
      </c>
      <c r="J54" s="35" t="str">
        <f>E21</f>
        <v>Mastný-architektonicko projektová kancelář</v>
      </c>
      <c r="K54" s="38"/>
      <c r="L54" s="42"/>
    </row>
    <row r="55" s="1" customFormat="1" ht="13.65" customHeight="1">
      <c r="B55" s="37"/>
      <c r="C55" s="31" t="s">
        <v>29</v>
      </c>
      <c r="D55" s="38"/>
      <c r="E55" s="38"/>
      <c r="F55" s="26" t="str">
        <f>IF(E18="","",E18)</f>
        <v>Vyplň údaj</v>
      </c>
      <c r="G55" s="38"/>
      <c r="H55" s="38"/>
      <c r="I55" s="131" t="s">
        <v>34</v>
      </c>
      <c r="J55" s="35" t="str">
        <f>E24</f>
        <v>Straka</v>
      </c>
      <c r="K55" s="38"/>
      <c r="L55" s="42"/>
    </row>
    <row r="56" s="1" customFormat="1" ht="10.32" customHeight="1">
      <c r="B56" s="37"/>
      <c r="C56" s="38"/>
      <c r="D56" s="38"/>
      <c r="E56" s="38"/>
      <c r="F56" s="38"/>
      <c r="G56" s="38"/>
      <c r="H56" s="38"/>
      <c r="I56" s="129"/>
      <c r="J56" s="38"/>
      <c r="K56" s="38"/>
      <c r="L56" s="42"/>
    </row>
    <row r="57" s="1" customFormat="1" ht="29.28" customHeight="1">
      <c r="B57" s="37"/>
      <c r="C57" s="158" t="s">
        <v>120</v>
      </c>
      <c r="D57" s="159"/>
      <c r="E57" s="159"/>
      <c r="F57" s="159"/>
      <c r="G57" s="159"/>
      <c r="H57" s="159"/>
      <c r="I57" s="160"/>
      <c r="J57" s="161" t="s">
        <v>121</v>
      </c>
      <c r="K57" s="159"/>
      <c r="L57" s="42"/>
    </row>
    <row r="58" s="1" customFormat="1" ht="10.32" customHeight="1">
      <c r="B58" s="37"/>
      <c r="C58" s="38"/>
      <c r="D58" s="38"/>
      <c r="E58" s="38"/>
      <c r="F58" s="38"/>
      <c r="G58" s="38"/>
      <c r="H58" s="38"/>
      <c r="I58" s="129"/>
      <c r="J58" s="38"/>
      <c r="K58" s="38"/>
      <c r="L58" s="42"/>
    </row>
    <row r="59" s="1" customFormat="1" ht="22.8" customHeight="1">
      <c r="B59" s="37"/>
      <c r="C59" s="162" t="s">
        <v>70</v>
      </c>
      <c r="D59" s="38"/>
      <c r="E59" s="38"/>
      <c r="F59" s="38"/>
      <c r="G59" s="38"/>
      <c r="H59" s="38"/>
      <c r="I59" s="129"/>
      <c r="J59" s="96">
        <f>J81</f>
        <v>0</v>
      </c>
      <c r="K59" s="38"/>
      <c r="L59" s="42"/>
      <c r="AU59" s="16" t="s">
        <v>122</v>
      </c>
    </row>
    <row r="60" s="7" customFormat="1" ht="24.96" customHeight="1">
      <c r="B60" s="163"/>
      <c r="C60" s="164"/>
      <c r="D60" s="165" t="s">
        <v>132</v>
      </c>
      <c r="E60" s="166"/>
      <c r="F60" s="166"/>
      <c r="G60" s="166"/>
      <c r="H60" s="166"/>
      <c r="I60" s="167"/>
      <c r="J60" s="168">
        <f>J82</f>
        <v>0</v>
      </c>
      <c r="K60" s="164"/>
      <c r="L60" s="169"/>
    </row>
    <row r="61" s="8" customFormat="1" ht="19.92" customHeight="1">
      <c r="B61" s="170"/>
      <c r="C61" s="171"/>
      <c r="D61" s="172" t="s">
        <v>2058</v>
      </c>
      <c r="E61" s="173"/>
      <c r="F61" s="173"/>
      <c r="G61" s="173"/>
      <c r="H61" s="173"/>
      <c r="I61" s="174"/>
      <c r="J61" s="175">
        <f>J83</f>
        <v>0</v>
      </c>
      <c r="K61" s="171"/>
      <c r="L61" s="176"/>
    </row>
    <row r="62" s="1" customFormat="1" ht="21.84" customHeight="1">
      <c r="B62" s="37"/>
      <c r="C62" s="38"/>
      <c r="D62" s="38"/>
      <c r="E62" s="38"/>
      <c r="F62" s="38"/>
      <c r="G62" s="38"/>
      <c r="H62" s="38"/>
      <c r="I62" s="129"/>
      <c r="J62" s="38"/>
      <c r="K62" s="38"/>
      <c r="L62" s="42"/>
    </row>
    <row r="63" s="1" customFormat="1" ht="6.96" customHeight="1">
      <c r="B63" s="56"/>
      <c r="C63" s="57"/>
      <c r="D63" s="57"/>
      <c r="E63" s="57"/>
      <c r="F63" s="57"/>
      <c r="G63" s="57"/>
      <c r="H63" s="57"/>
      <c r="I63" s="153"/>
      <c r="J63" s="57"/>
      <c r="K63" s="57"/>
      <c r="L63" s="42"/>
    </row>
    <row r="67" s="1" customFormat="1" ht="6.96" customHeight="1">
      <c r="B67" s="58"/>
      <c r="C67" s="59"/>
      <c r="D67" s="59"/>
      <c r="E67" s="59"/>
      <c r="F67" s="59"/>
      <c r="G67" s="59"/>
      <c r="H67" s="59"/>
      <c r="I67" s="156"/>
      <c r="J67" s="59"/>
      <c r="K67" s="59"/>
      <c r="L67" s="42"/>
    </row>
    <row r="68" s="1" customFormat="1" ht="24.96" customHeight="1">
      <c r="B68" s="37"/>
      <c r="C68" s="22" t="s">
        <v>151</v>
      </c>
      <c r="D68" s="38"/>
      <c r="E68" s="38"/>
      <c r="F68" s="38"/>
      <c r="G68" s="38"/>
      <c r="H68" s="38"/>
      <c r="I68" s="129"/>
      <c r="J68" s="38"/>
      <c r="K68" s="38"/>
      <c r="L68" s="42"/>
    </row>
    <row r="69" s="1" customFormat="1" ht="6.96" customHeight="1">
      <c r="B69" s="37"/>
      <c r="C69" s="38"/>
      <c r="D69" s="38"/>
      <c r="E69" s="38"/>
      <c r="F69" s="38"/>
      <c r="G69" s="38"/>
      <c r="H69" s="38"/>
      <c r="I69" s="129"/>
      <c r="J69" s="38"/>
      <c r="K69" s="38"/>
      <c r="L69" s="42"/>
    </row>
    <row r="70" s="1" customFormat="1" ht="12" customHeight="1">
      <c r="B70" s="37"/>
      <c r="C70" s="31" t="s">
        <v>16</v>
      </c>
      <c r="D70" s="38"/>
      <c r="E70" s="38"/>
      <c r="F70" s="38"/>
      <c r="G70" s="38"/>
      <c r="H70" s="38"/>
      <c r="I70" s="129"/>
      <c r="J70" s="38"/>
      <c r="K70" s="38"/>
      <c r="L70" s="42"/>
    </row>
    <row r="71" s="1" customFormat="1" ht="16.5" customHeight="1">
      <c r="B71" s="37"/>
      <c r="C71" s="38"/>
      <c r="D71" s="38"/>
      <c r="E71" s="157" t="str">
        <f>E7</f>
        <v>Stodská nemocnice,Stav.úpravy oddělení následné péče (LDN), 2.ETAPA západní křídlo jižního traktu</v>
      </c>
      <c r="F71" s="31"/>
      <c r="G71" s="31"/>
      <c r="H71" s="31"/>
      <c r="I71" s="129"/>
      <c r="J71" s="38"/>
      <c r="K71" s="38"/>
      <c r="L71" s="42"/>
    </row>
    <row r="72" s="1" customFormat="1" ht="12" customHeight="1">
      <c r="B72" s="37"/>
      <c r="C72" s="31" t="s">
        <v>117</v>
      </c>
      <c r="D72" s="38"/>
      <c r="E72" s="38"/>
      <c r="F72" s="38"/>
      <c r="G72" s="38"/>
      <c r="H72" s="38"/>
      <c r="I72" s="129"/>
      <c r="J72" s="38"/>
      <c r="K72" s="38"/>
      <c r="L72" s="42"/>
    </row>
    <row r="73" s="1" customFormat="1" ht="16.5" customHeight="1">
      <c r="B73" s="37"/>
      <c r="C73" s="38"/>
      <c r="D73" s="38"/>
      <c r="E73" s="63" t="str">
        <f>E9</f>
        <v>Masn0602 - Zdravotní technika</v>
      </c>
      <c r="F73" s="38"/>
      <c r="G73" s="38"/>
      <c r="H73" s="38"/>
      <c r="I73" s="129"/>
      <c r="J73" s="38"/>
      <c r="K73" s="38"/>
      <c r="L73" s="42"/>
    </row>
    <row r="74" s="1" customFormat="1" ht="6.96" customHeight="1">
      <c r="B74" s="37"/>
      <c r="C74" s="38"/>
      <c r="D74" s="38"/>
      <c r="E74" s="38"/>
      <c r="F74" s="38"/>
      <c r="G74" s="38"/>
      <c r="H74" s="38"/>
      <c r="I74" s="129"/>
      <c r="J74" s="38"/>
      <c r="K74" s="38"/>
      <c r="L74" s="42"/>
    </row>
    <row r="75" s="1" customFormat="1" ht="12" customHeight="1">
      <c r="B75" s="37"/>
      <c r="C75" s="31" t="s">
        <v>21</v>
      </c>
      <c r="D75" s="38"/>
      <c r="E75" s="38"/>
      <c r="F75" s="26" t="str">
        <f>F12</f>
        <v xml:space="preserve"> </v>
      </c>
      <c r="G75" s="38"/>
      <c r="H75" s="38"/>
      <c r="I75" s="131" t="s">
        <v>23</v>
      </c>
      <c r="J75" s="66" t="str">
        <f>IF(J12="","",J12)</f>
        <v>2. 8. 2019</v>
      </c>
      <c r="K75" s="38"/>
      <c r="L75" s="42"/>
    </row>
    <row r="76" s="1" customFormat="1" ht="6.96" customHeight="1">
      <c r="B76" s="37"/>
      <c r="C76" s="38"/>
      <c r="D76" s="38"/>
      <c r="E76" s="38"/>
      <c r="F76" s="38"/>
      <c r="G76" s="38"/>
      <c r="H76" s="38"/>
      <c r="I76" s="129"/>
      <c r="J76" s="38"/>
      <c r="K76" s="38"/>
      <c r="L76" s="42"/>
    </row>
    <row r="77" s="1" customFormat="1" ht="24.9" customHeight="1">
      <c r="B77" s="37"/>
      <c r="C77" s="31" t="s">
        <v>25</v>
      </c>
      <c r="D77" s="38"/>
      <c r="E77" s="38"/>
      <c r="F77" s="26" t="str">
        <f>E15</f>
        <v>Stodská nemocnice a.s.</v>
      </c>
      <c r="G77" s="38"/>
      <c r="H77" s="38"/>
      <c r="I77" s="131" t="s">
        <v>31</v>
      </c>
      <c r="J77" s="35" t="str">
        <f>E21</f>
        <v>Mastný-architektonicko projektová kancelář</v>
      </c>
      <c r="K77" s="38"/>
      <c r="L77" s="42"/>
    </row>
    <row r="78" s="1" customFormat="1" ht="13.65" customHeight="1">
      <c r="B78" s="37"/>
      <c r="C78" s="31" t="s">
        <v>29</v>
      </c>
      <c r="D78" s="38"/>
      <c r="E78" s="38"/>
      <c r="F78" s="26" t="str">
        <f>IF(E18="","",E18)</f>
        <v>Vyplň údaj</v>
      </c>
      <c r="G78" s="38"/>
      <c r="H78" s="38"/>
      <c r="I78" s="131" t="s">
        <v>34</v>
      </c>
      <c r="J78" s="35" t="str">
        <f>E24</f>
        <v>Straka</v>
      </c>
      <c r="K78" s="38"/>
      <c r="L78" s="42"/>
    </row>
    <row r="79" s="1" customFormat="1" ht="10.32" customHeight="1">
      <c r="B79" s="37"/>
      <c r="C79" s="38"/>
      <c r="D79" s="38"/>
      <c r="E79" s="38"/>
      <c r="F79" s="38"/>
      <c r="G79" s="38"/>
      <c r="H79" s="38"/>
      <c r="I79" s="129"/>
      <c r="J79" s="38"/>
      <c r="K79" s="38"/>
      <c r="L79" s="42"/>
    </row>
    <row r="80" s="9" customFormat="1" ht="29.28" customHeight="1">
      <c r="B80" s="177"/>
      <c r="C80" s="178" t="s">
        <v>152</v>
      </c>
      <c r="D80" s="179" t="s">
        <v>57</v>
      </c>
      <c r="E80" s="179" t="s">
        <v>53</v>
      </c>
      <c r="F80" s="179" t="s">
        <v>54</v>
      </c>
      <c r="G80" s="179" t="s">
        <v>153</v>
      </c>
      <c r="H80" s="179" t="s">
        <v>154</v>
      </c>
      <c r="I80" s="180" t="s">
        <v>155</v>
      </c>
      <c r="J80" s="179" t="s">
        <v>121</v>
      </c>
      <c r="K80" s="181" t="s">
        <v>156</v>
      </c>
      <c r="L80" s="182"/>
      <c r="M80" s="86" t="s">
        <v>19</v>
      </c>
      <c r="N80" s="87" t="s">
        <v>42</v>
      </c>
      <c r="O80" s="87" t="s">
        <v>157</v>
      </c>
      <c r="P80" s="87" t="s">
        <v>158</v>
      </c>
      <c r="Q80" s="87" t="s">
        <v>159</v>
      </c>
      <c r="R80" s="87" t="s">
        <v>160</v>
      </c>
      <c r="S80" s="87" t="s">
        <v>161</v>
      </c>
      <c r="T80" s="88" t="s">
        <v>162</v>
      </c>
    </row>
    <row r="81" s="1" customFormat="1" ht="22.8" customHeight="1">
      <c r="B81" s="37"/>
      <c r="C81" s="93" t="s">
        <v>163</v>
      </c>
      <c r="D81" s="38"/>
      <c r="E81" s="38"/>
      <c r="F81" s="38"/>
      <c r="G81" s="38"/>
      <c r="H81" s="38"/>
      <c r="I81" s="129"/>
      <c r="J81" s="183">
        <f>BK81</f>
        <v>0</v>
      </c>
      <c r="K81" s="38"/>
      <c r="L81" s="42"/>
      <c r="M81" s="89"/>
      <c r="N81" s="90"/>
      <c r="O81" s="90"/>
      <c r="P81" s="184">
        <f>P82</f>
        <v>0</v>
      </c>
      <c r="Q81" s="90"/>
      <c r="R81" s="184">
        <f>R82</f>
        <v>0.00382</v>
      </c>
      <c r="S81" s="90"/>
      <c r="T81" s="185">
        <f>T82</f>
        <v>0</v>
      </c>
      <c r="AT81" s="16" t="s">
        <v>71</v>
      </c>
      <c r="AU81" s="16" t="s">
        <v>122</v>
      </c>
      <c r="BK81" s="186">
        <f>BK82</f>
        <v>0</v>
      </c>
    </row>
    <row r="82" s="10" customFormat="1" ht="25.92" customHeight="1">
      <c r="B82" s="187"/>
      <c r="C82" s="188"/>
      <c r="D82" s="189" t="s">
        <v>71</v>
      </c>
      <c r="E82" s="190" t="s">
        <v>1057</v>
      </c>
      <c r="F82" s="190" t="s">
        <v>1058</v>
      </c>
      <c r="G82" s="188"/>
      <c r="H82" s="188"/>
      <c r="I82" s="191"/>
      <c r="J82" s="192">
        <f>BK82</f>
        <v>0</v>
      </c>
      <c r="K82" s="188"/>
      <c r="L82" s="193"/>
      <c r="M82" s="194"/>
      <c r="N82" s="195"/>
      <c r="O82" s="195"/>
      <c r="P82" s="196">
        <f>P83</f>
        <v>0</v>
      </c>
      <c r="Q82" s="195"/>
      <c r="R82" s="196">
        <f>R83</f>
        <v>0.00382</v>
      </c>
      <c r="S82" s="195"/>
      <c r="T82" s="197">
        <f>T83</f>
        <v>0</v>
      </c>
      <c r="AR82" s="198" t="s">
        <v>82</v>
      </c>
      <c r="AT82" s="199" t="s">
        <v>71</v>
      </c>
      <c r="AU82" s="199" t="s">
        <v>72</v>
      </c>
      <c r="AY82" s="198" t="s">
        <v>166</v>
      </c>
      <c r="BK82" s="200">
        <f>BK83</f>
        <v>0</v>
      </c>
    </row>
    <row r="83" s="10" customFormat="1" ht="22.8" customHeight="1">
      <c r="B83" s="187"/>
      <c r="C83" s="188"/>
      <c r="D83" s="189" t="s">
        <v>71</v>
      </c>
      <c r="E83" s="201" t="s">
        <v>1202</v>
      </c>
      <c r="F83" s="201" t="s">
        <v>2059</v>
      </c>
      <c r="G83" s="188"/>
      <c r="H83" s="188"/>
      <c r="I83" s="191"/>
      <c r="J83" s="202">
        <f>BK83</f>
        <v>0</v>
      </c>
      <c r="K83" s="188"/>
      <c r="L83" s="193"/>
      <c r="M83" s="194"/>
      <c r="N83" s="195"/>
      <c r="O83" s="195"/>
      <c r="P83" s="196">
        <f>SUM(P84:P85)</f>
        <v>0</v>
      </c>
      <c r="Q83" s="195"/>
      <c r="R83" s="196">
        <f>SUM(R84:R85)</f>
        <v>0.00382</v>
      </c>
      <c r="S83" s="195"/>
      <c r="T83" s="197">
        <f>SUM(T84:T85)</f>
        <v>0</v>
      </c>
      <c r="AR83" s="198" t="s">
        <v>82</v>
      </c>
      <c r="AT83" s="199" t="s">
        <v>71</v>
      </c>
      <c r="AU83" s="199" t="s">
        <v>80</v>
      </c>
      <c r="AY83" s="198" t="s">
        <v>166</v>
      </c>
      <c r="BK83" s="200">
        <f>SUM(BK84:BK85)</f>
        <v>0</v>
      </c>
    </row>
    <row r="84" s="1" customFormat="1" ht="16.5" customHeight="1">
      <c r="B84" s="37"/>
      <c r="C84" s="203" t="s">
        <v>80</v>
      </c>
      <c r="D84" s="203" t="s">
        <v>168</v>
      </c>
      <c r="E84" s="204" t="s">
        <v>2060</v>
      </c>
      <c r="F84" s="205" t="s">
        <v>2061</v>
      </c>
      <c r="G84" s="206" t="s">
        <v>251</v>
      </c>
      <c r="H84" s="207">
        <v>1</v>
      </c>
      <c r="I84" s="208"/>
      <c r="J84" s="209">
        <f>ROUND(I84*H84,2)</f>
        <v>0</v>
      </c>
      <c r="K84" s="205" t="s">
        <v>19</v>
      </c>
      <c r="L84" s="42"/>
      <c r="M84" s="210" t="s">
        <v>19</v>
      </c>
      <c r="N84" s="211" t="s">
        <v>43</v>
      </c>
      <c r="O84" s="78"/>
      <c r="P84" s="212">
        <f>O84*H84</f>
        <v>0</v>
      </c>
      <c r="Q84" s="212">
        <v>0.00382</v>
      </c>
      <c r="R84" s="212">
        <f>Q84*H84</f>
        <v>0.00382</v>
      </c>
      <c r="S84" s="212">
        <v>0</v>
      </c>
      <c r="T84" s="213">
        <f>S84*H84</f>
        <v>0</v>
      </c>
      <c r="AR84" s="16" t="s">
        <v>267</v>
      </c>
      <c r="AT84" s="16" t="s">
        <v>168</v>
      </c>
      <c r="AU84" s="16" t="s">
        <v>82</v>
      </c>
      <c r="AY84" s="16" t="s">
        <v>166</v>
      </c>
      <c r="BE84" s="214">
        <f>IF(N84="základní",J84,0)</f>
        <v>0</v>
      </c>
      <c r="BF84" s="214">
        <f>IF(N84="snížená",J84,0)</f>
        <v>0</v>
      </c>
      <c r="BG84" s="214">
        <f>IF(N84="zákl. přenesená",J84,0)</f>
        <v>0</v>
      </c>
      <c r="BH84" s="214">
        <f>IF(N84="sníž. přenesená",J84,0)</f>
        <v>0</v>
      </c>
      <c r="BI84" s="214">
        <f>IF(N84="nulová",J84,0)</f>
        <v>0</v>
      </c>
      <c r="BJ84" s="16" t="s">
        <v>80</v>
      </c>
      <c r="BK84" s="214">
        <f>ROUND(I84*H84,2)</f>
        <v>0</v>
      </c>
      <c r="BL84" s="16" t="s">
        <v>267</v>
      </c>
      <c r="BM84" s="16" t="s">
        <v>2062</v>
      </c>
    </row>
    <row r="85" s="1" customFormat="1">
      <c r="B85" s="37"/>
      <c r="C85" s="38"/>
      <c r="D85" s="215" t="s">
        <v>175</v>
      </c>
      <c r="E85" s="38"/>
      <c r="F85" s="216" t="s">
        <v>2063</v>
      </c>
      <c r="G85" s="38"/>
      <c r="H85" s="38"/>
      <c r="I85" s="129"/>
      <c r="J85" s="38"/>
      <c r="K85" s="38"/>
      <c r="L85" s="42"/>
      <c r="M85" s="260"/>
      <c r="N85" s="261"/>
      <c r="O85" s="261"/>
      <c r="P85" s="261"/>
      <c r="Q85" s="261"/>
      <c r="R85" s="261"/>
      <c r="S85" s="261"/>
      <c r="T85" s="262"/>
      <c r="AT85" s="16" t="s">
        <v>175</v>
      </c>
      <c r="AU85" s="16" t="s">
        <v>82</v>
      </c>
    </row>
    <row r="86" s="1" customFormat="1" ht="6.96" customHeight="1">
      <c r="B86" s="56"/>
      <c r="C86" s="57"/>
      <c r="D86" s="57"/>
      <c r="E86" s="57"/>
      <c r="F86" s="57"/>
      <c r="G86" s="57"/>
      <c r="H86" s="57"/>
      <c r="I86" s="153"/>
      <c r="J86" s="57"/>
      <c r="K86" s="57"/>
      <c r="L86" s="42"/>
    </row>
  </sheetData>
  <sheetProtection sheet="1" autoFilter="0" formatColumns="0" formatRows="0" objects="1" scenarios="1" spinCount="100000" saltValue="aT52CHL3a9wLp1N1HsNjqoSpz4xa3eavS45hH571uNFkaThRNiDkYWierTtkQaidh3gi8tEaFeRGzaBdKAO2eQ==" hashValue="NyqR2v07hoGBp9ZRY0ICli/0L0JsSnbnyVB4Aud4jn0LgUkMZrHd3ij1qzxD5o4w6iIEm01DOQAdJsIsIB4IJA==" algorithmName="SHA-512" password="CC35"/>
  <autoFilter ref="C80:K8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2"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6" t="s">
        <v>88</v>
      </c>
    </row>
    <row r="3" ht="6.96" customHeight="1">
      <c r="B3" s="123"/>
      <c r="C3" s="124"/>
      <c r="D3" s="124"/>
      <c r="E3" s="124"/>
      <c r="F3" s="124"/>
      <c r="G3" s="124"/>
      <c r="H3" s="124"/>
      <c r="I3" s="125"/>
      <c r="J3" s="124"/>
      <c r="K3" s="124"/>
      <c r="L3" s="19"/>
      <c r="AT3" s="16" t="s">
        <v>82</v>
      </c>
    </row>
    <row r="4" ht="24.96" customHeight="1">
      <c r="B4" s="19"/>
      <c r="D4" s="126" t="s">
        <v>116</v>
      </c>
      <c r="L4" s="19"/>
      <c r="M4" s="23" t="s">
        <v>10</v>
      </c>
      <c r="AT4" s="16" t="s">
        <v>4</v>
      </c>
    </row>
    <row r="5" ht="6.96" customHeight="1">
      <c r="B5" s="19"/>
      <c r="L5" s="19"/>
    </row>
    <row r="6" ht="12" customHeight="1">
      <c r="B6" s="19"/>
      <c r="D6" s="127" t="s">
        <v>16</v>
      </c>
      <c r="L6" s="19"/>
    </row>
    <row r="7" ht="16.5" customHeight="1">
      <c r="B7" s="19"/>
      <c r="E7" s="128" t="str">
        <f>'Rekapitulace stavby'!K6</f>
        <v>Stodská nemocnice,Stav.úpravy oddělení následné péče (LDN), 2.ETAPA západní křídlo jižního traktu</v>
      </c>
      <c r="F7" s="127"/>
      <c r="G7" s="127"/>
      <c r="H7" s="127"/>
      <c r="L7" s="19"/>
    </row>
    <row r="8" s="1" customFormat="1" ht="12" customHeight="1">
      <c r="B8" s="42"/>
      <c r="D8" s="127" t="s">
        <v>117</v>
      </c>
      <c r="I8" s="129"/>
      <c r="L8" s="42"/>
    </row>
    <row r="9" s="1" customFormat="1" ht="36.96" customHeight="1">
      <c r="B9" s="42"/>
      <c r="E9" s="130" t="s">
        <v>2064</v>
      </c>
      <c r="F9" s="1"/>
      <c r="G9" s="1"/>
      <c r="H9" s="1"/>
      <c r="I9" s="129"/>
      <c r="L9" s="42"/>
    </row>
    <row r="10" s="1" customFormat="1">
      <c r="B10" s="42"/>
      <c r="I10" s="129"/>
      <c r="L10" s="42"/>
    </row>
    <row r="11" s="1" customFormat="1" ht="12" customHeight="1">
      <c r="B11" s="42"/>
      <c r="D11" s="127" t="s">
        <v>18</v>
      </c>
      <c r="F11" s="16" t="s">
        <v>19</v>
      </c>
      <c r="I11" s="131" t="s">
        <v>20</v>
      </c>
      <c r="J11" s="16" t="s">
        <v>19</v>
      </c>
      <c r="L11" s="42"/>
    </row>
    <row r="12" s="1" customFormat="1" ht="12" customHeight="1">
      <c r="B12" s="42"/>
      <c r="D12" s="127" t="s">
        <v>21</v>
      </c>
      <c r="F12" s="16" t="s">
        <v>22</v>
      </c>
      <c r="I12" s="131" t="s">
        <v>23</v>
      </c>
      <c r="J12" s="132" t="str">
        <f>'Rekapitulace stavby'!AN8</f>
        <v>2. 8. 2019</v>
      </c>
      <c r="L12" s="42"/>
    </row>
    <row r="13" s="1" customFormat="1" ht="10.8" customHeight="1">
      <c r="B13" s="42"/>
      <c r="I13" s="129"/>
      <c r="L13" s="42"/>
    </row>
    <row r="14" s="1" customFormat="1" ht="12" customHeight="1">
      <c r="B14" s="42"/>
      <c r="D14" s="127" t="s">
        <v>25</v>
      </c>
      <c r="I14" s="131" t="s">
        <v>26</v>
      </c>
      <c r="J14" s="16" t="s">
        <v>19</v>
      </c>
      <c r="L14" s="42"/>
    </row>
    <row r="15" s="1" customFormat="1" ht="18" customHeight="1">
      <c r="B15" s="42"/>
      <c r="E15" s="16" t="s">
        <v>27</v>
      </c>
      <c r="I15" s="131" t="s">
        <v>28</v>
      </c>
      <c r="J15" s="16" t="s">
        <v>19</v>
      </c>
      <c r="L15" s="42"/>
    </row>
    <row r="16" s="1" customFormat="1" ht="6.96" customHeight="1">
      <c r="B16" s="42"/>
      <c r="I16" s="129"/>
      <c r="L16" s="42"/>
    </row>
    <row r="17" s="1" customFormat="1" ht="12" customHeight="1">
      <c r="B17" s="42"/>
      <c r="D17" s="127" t="s">
        <v>29</v>
      </c>
      <c r="I17" s="131" t="s">
        <v>26</v>
      </c>
      <c r="J17" s="32" t="str">
        <f>'Rekapitulace stavby'!AN13</f>
        <v>Vyplň údaj</v>
      </c>
      <c r="L17" s="42"/>
    </row>
    <row r="18" s="1" customFormat="1" ht="18" customHeight="1">
      <c r="B18" s="42"/>
      <c r="E18" s="32" t="str">
        <f>'Rekapitulace stavby'!E14</f>
        <v>Vyplň údaj</v>
      </c>
      <c r="F18" s="16"/>
      <c r="G18" s="16"/>
      <c r="H18" s="16"/>
      <c r="I18" s="131" t="s">
        <v>28</v>
      </c>
      <c r="J18" s="32" t="str">
        <f>'Rekapitulace stavby'!AN14</f>
        <v>Vyplň údaj</v>
      </c>
      <c r="L18" s="42"/>
    </row>
    <row r="19" s="1" customFormat="1" ht="6.96" customHeight="1">
      <c r="B19" s="42"/>
      <c r="I19" s="129"/>
      <c r="L19" s="42"/>
    </row>
    <row r="20" s="1" customFormat="1" ht="12" customHeight="1">
      <c r="B20" s="42"/>
      <c r="D20" s="127" t="s">
        <v>31</v>
      </c>
      <c r="I20" s="131" t="s">
        <v>26</v>
      </c>
      <c r="J20" s="16" t="s">
        <v>19</v>
      </c>
      <c r="L20" s="42"/>
    </row>
    <row r="21" s="1" customFormat="1" ht="18" customHeight="1">
      <c r="B21" s="42"/>
      <c r="E21" s="16" t="s">
        <v>32</v>
      </c>
      <c r="I21" s="131" t="s">
        <v>28</v>
      </c>
      <c r="J21" s="16" t="s">
        <v>19</v>
      </c>
      <c r="L21" s="42"/>
    </row>
    <row r="22" s="1" customFormat="1" ht="6.96" customHeight="1">
      <c r="B22" s="42"/>
      <c r="I22" s="129"/>
      <c r="L22" s="42"/>
    </row>
    <row r="23" s="1" customFormat="1" ht="12" customHeight="1">
      <c r="B23" s="42"/>
      <c r="D23" s="127" t="s">
        <v>34</v>
      </c>
      <c r="I23" s="131" t="s">
        <v>26</v>
      </c>
      <c r="J23" s="16" t="s">
        <v>19</v>
      </c>
      <c r="L23" s="42"/>
    </row>
    <row r="24" s="1" customFormat="1" ht="18" customHeight="1">
      <c r="B24" s="42"/>
      <c r="E24" s="16" t="s">
        <v>35</v>
      </c>
      <c r="I24" s="131" t="s">
        <v>28</v>
      </c>
      <c r="J24" s="16" t="s">
        <v>19</v>
      </c>
      <c r="L24" s="42"/>
    </row>
    <row r="25" s="1" customFormat="1" ht="6.96" customHeight="1">
      <c r="B25" s="42"/>
      <c r="I25" s="129"/>
      <c r="L25" s="42"/>
    </row>
    <row r="26" s="1" customFormat="1" ht="12" customHeight="1">
      <c r="B26" s="42"/>
      <c r="D26" s="127" t="s">
        <v>36</v>
      </c>
      <c r="I26" s="129"/>
      <c r="L26" s="42"/>
    </row>
    <row r="27" s="6" customFormat="1" ht="16.5" customHeight="1">
      <c r="B27" s="133"/>
      <c r="E27" s="134" t="s">
        <v>19</v>
      </c>
      <c r="F27" s="134"/>
      <c r="G27" s="134"/>
      <c r="H27" s="134"/>
      <c r="I27" s="135"/>
      <c r="L27" s="133"/>
    </row>
    <row r="28" s="1" customFormat="1" ht="6.96" customHeight="1">
      <c r="B28" s="42"/>
      <c r="I28" s="129"/>
      <c r="L28" s="42"/>
    </row>
    <row r="29" s="1" customFormat="1" ht="6.96" customHeight="1">
      <c r="B29" s="42"/>
      <c r="D29" s="70"/>
      <c r="E29" s="70"/>
      <c r="F29" s="70"/>
      <c r="G29" s="70"/>
      <c r="H29" s="70"/>
      <c r="I29" s="136"/>
      <c r="J29" s="70"/>
      <c r="K29" s="70"/>
      <c r="L29" s="42"/>
    </row>
    <row r="30" s="1" customFormat="1" ht="25.44" customHeight="1">
      <c r="B30" s="42"/>
      <c r="D30" s="137" t="s">
        <v>38</v>
      </c>
      <c r="I30" s="129"/>
      <c r="J30" s="138">
        <f>ROUND(J81, 2)</f>
        <v>0</v>
      </c>
      <c r="L30" s="42"/>
    </row>
    <row r="31" s="1" customFormat="1" ht="6.96" customHeight="1">
      <c r="B31" s="42"/>
      <c r="D31" s="70"/>
      <c r="E31" s="70"/>
      <c r="F31" s="70"/>
      <c r="G31" s="70"/>
      <c r="H31" s="70"/>
      <c r="I31" s="136"/>
      <c r="J31" s="70"/>
      <c r="K31" s="70"/>
      <c r="L31" s="42"/>
    </row>
    <row r="32" s="1" customFormat="1" ht="14.4" customHeight="1">
      <c r="B32" s="42"/>
      <c r="F32" s="139" t="s">
        <v>40</v>
      </c>
      <c r="I32" s="140" t="s">
        <v>39</v>
      </c>
      <c r="J32" s="139" t="s">
        <v>41</v>
      </c>
      <c r="L32" s="42"/>
    </row>
    <row r="33" s="1" customFormat="1" ht="14.4" customHeight="1">
      <c r="B33" s="42"/>
      <c r="D33" s="127" t="s">
        <v>42</v>
      </c>
      <c r="E33" s="127" t="s">
        <v>43</v>
      </c>
      <c r="F33" s="141">
        <f>ROUND((SUM(BE81:BE84)),  2)</f>
        <v>0</v>
      </c>
      <c r="I33" s="142">
        <v>0.20999999999999999</v>
      </c>
      <c r="J33" s="141">
        <f>ROUND(((SUM(BE81:BE84))*I33),  2)</f>
        <v>0</v>
      </c>
      <c r="L33" s="42"/>
    </row>
    <row r="34" s="1" customFormat="1" ht="14.4" customHeight="1">
      <c r="B34" s="42"/>
      <c r="E34" s="127" t="s">
        <v>44</v>
      </c>
      <c r="F34" s="141">
        <f>ROUND((SUM(BF81:BF84)),  2)</f>
        <v>0</v>
      </c>
      <c r="I34" s="142">
        <v>0.14999999999999999</v>
      </c>
      <c r="J34" s="141">
        <f>ROUND(((SUM(BF81:BF84))*I34),  2)</f>
        <v>0</v>
      </c>
      <c r="L34" s="42"/>
    </row>
    <row r="35" hidden="1" s="1" customFormat="1" ht="14.4" customHeight="1">
      <c r="B35" s="42"/>
      <c r="E35" s="127" t="s">
        <v>45</v>
      </c>
      <c r="F35" s="141">
        <f>ROUND((SUM(BG81:BG84)),  2)</f>
        <v>0</v>
      </c>
      <c r="I35" s="142">
        <v>0.20999999999999999</v>
      </c>
      <c r="J35" s="141">
        <f>0</f>
        <v>0</v>
      </c>
      <c r="L35" s="42"/>
    </row>
    <row r="36" hidden="1" s="1" customFormat="1" ht="14.4" customHeight="1">
      <c r="B36" s="42"/>
      <c r="E36" s="127" t="s">
        <v>46</v>
      </c>
      <c r="F36" s="141">
        <f>ROUND((SUM(BH81:BH84)),  2)</f>
        <v>0</v>
      </c>
      <c r="I36" s="142">
        <v>0.14999999999999999</v>
      </c>
      <c r="J36" s="141">
        <f>0</f>
        <v>0</v>
      </c>
      <c r="L36" s="42"/>
    </row>
    <row r="37" hidden="1" s="1" customFormat="1" ht="14.4" customHeight="1">
      <c r="B37" s="42"/>
      <c r="E37" s="127" t="s">
        <v>47</v>
      </c>
      <c r="F37" s="141">
        <f>ROUND((SUM(BI81:BI84)),  2)</f>
        <v>0</v>
      </c>
      <c r="I37" s="142">
        <v>0</v>
      </c>
      <c r="J37" s="141">
        <f>0</f>
        <v>0</v>
      </c>
      <c r="L37" s="42"/>
    </row>
    <row r="38" s="1" customFormat="1" ht="6.96" customHeight="1">
      <c r="B38" s="42"/>
      <c r="I38" s="129"/>
      <c r="L38" s="42"/>
    </row>
    <row r="39" s="1" customFormat="1" ht="25.44" customHeight="1">
      <c r="B39" s="42"/>
      <c r="C39" s="143"/>
      <c r="D39" s="144" t="s">
        <v>48</v>
      </c>
      <c r="E39" s="145"/>
      <c r="F39" s="145"/>
      <c r="G39" s="146" t="s">
        <v>49</v>
      </c>
      <c r="H39" s="147" t="s">
        <v>50</v>
      </c>
      <c r="I39" s="148"/>
      <c r="J39" s="149">
        <f>SUM(J30:J37)</f>
        <v>0</v>
      </c>
      <c r="K39" s="150"/>
      <c r="L39" s="42"/>
    </row>
    <row r="40" s="1" customFormat="1" ht="14.4" customHeight="1">
      <c r="B40" s="151"/>
      <c r="C40" s="152"/>
      <c r="D40" s="152"/>
      <c r="E40" s="152"/>
      <c r="F40" s="152"/>
      <c r="G40" s="152"/>
      <c r="H40" s="152"/>
      <c r="I40" s="153"/>
      <c r="J40" s="152"/>
      <c r="K40" s="152"/>
      <c r="L40" s="42"/>
    </row>
    <row r="44" s="1" customFormat="1" ht="6.96" customHeight="1">
      <c r="B44" s="154"/>
      <c r="C44" s="155"/>
      <c r="D44" s="155"/>
      <c r="E44" s="155"/>
      <c r="F44" s="155"/>
      <c r="G44" s="155"/>
      <c r="H44" s="155"/>
      <c r="I44" s="156"/>
      <c r="J44" s="155"/>
      <c r="K44" s="155"/>
      <c r="L44" s="42"/>
    </row>
    <row r="45" s="1" customFormat="1" ht="24.96" customHeight="1">
      <c r="B45" s="37"/>
      <c r="C45" s="22" t="s">
        <v>119</v>
      </c>
      <c r="D45" s="38"/>
      <c r="E45" s="38"/>
      <c r="F45" s="38"/>
      <c r="G45" s="38"/>
      <c r="H45" s="38"/>
      <c r="I45" s="129"/>
      <c r="J45" s="38"/>
      <c r="K45" s="38"/>
      <c r="L45" s="42"/>
    </row>
    <row r="46" s="1" customFormat="1" ht="6.96" customHeight="1">
      <c r="B46" s="37"/>
      <c r="C46" s="38"/>
      <c r="D46" s="38"/>
      <c r="E46" s="38"/>
      <c r="F46" s="38"/>
      <c r="G46" s="38"/>
      <c r="H46" s="38"/>
      <c r="I46" s="129"/>
      <c r="J46" s="38"/>
      <c r="K46" s="38"/>
      <c r="L46" s="42"/>
    </row>
    <row r="47" s="1" customFormat="1" ht="12" customHeight="1">
      <c r="B47" s="37"/>
      <c r="C47" s="31" t="s">
        <v>16</v>
      </c>
      <c r="D47" s="38"/>
      <c r="E47" s="38"/>
      <c r="F47" s="38"/>
      <c r="G47" s="38"/>
      <c r="H47" s="38"/>
      <c r="I47" s="129"/>
      <c r="J47" s="38"/>
      <c r="K47" s="38"/>
      <c r="L47" s="42"/>
    </row>
    <row r="48" s="1" customFormat="1" ht="16.5" customHeight="1">
      <c r="B48" s="37"/>
      <c r="C48" s="38"/>
      <c r="D48" s="38"/>
      <c r="E48" s="157" t="str">
        <f>E7</f>
        <v>Stodská nemocnice,Stav.úpravy oddělení následné péče (LDN), 2.ETAPA západní křídlo jižního traktu</v>
      </c>
      <c r="F48" s="31"/>
      <c r="G48" s="31"/>
      <c r="H48" s="31"/>
      <c r="I48" s="129"/>
      <c r="J48" s="38"/>
      <c r="K48" s="38"/>
      <c r="L48" s="42"/>
    </row>
    <row r="49" s="1" customFormat="1" ht="12" customHeight="1">
      <c r="B49" s="37"/>
      <c r="C49" s="31" t="s">
        <v>117</v>
      </c>
      <c r="D49" s="38"/>
      <c r="E49" s="38"/>
      <c r="F49" s="38"/>
      <c r="G49" s="38"/>
      <c r="H49" s="38"/>
      <c r="I49" s="129"/>
      <c r="J49" s="38"/>
      <c r="K49" s="38"/>
      <c r="L49" s="42"/>
    </row>
    <row r="50" s="1" customFormat="1" ht="16.5" customHeight="1">
      <c r="B50" s="37"/>
      <c r="C50" s="38"/>
      <c r="D50" s="38"/>
      <c r="E50" s="63" t="str">
        <f>E9</f>
        <v>Masn0603 - Vytápění</v>
      </c>
      <c r="F50" s="38"/>
      <c r="G50" s="38"/>
      <c r="H50" s="38"/>
      <c r="I50" s="129"/>
      <c r="J50" s="38"/>
      <c r="K50" s="38"/>
      <c r="L50" s="42"/>
    </row>
    <row r="51" s="1" customFormat="1" ht="6.96" customHeight="1">
      <c r="B51" s="37"/>
      <c r="C51" s="38"/>
      <c r="D51" s="38"/>
      <c r="E51" s="38"/>
      <c r="F51" s="38"/>
      <c r="G51" s="38"/>
      <c r="H51" s="38"/>
      <c r="I51" s="129"/>
      <c r="J51" s="38"/>
      <c r="K51" s="38"/>
      <c r="L51" s="42"/>
    </row>
    <row r="52" s="1" customFormat="1" ht="12" customHeight="1">
      <c r="B52" s="37"/>
      <c r="C52" s="31" t="s">
        <v>21</v>
      </c>
      <c r="D52" s="38"/>
      <c r="E52" s="38"/>
      <c r="F52" s="26" t="str">
        <f>F12</f>
        <v xml:space="preserve"> </v>
      </c>
      <c r="G52" s="38"/>
      <c r="H52" s="38"/>
      <c r="I52" s="131" t="s">
        <v>23</v>
      </c>
      <c r="J52" s="66" t="str">
        <f>IF(J12="","",J12)</f>
        <v>2. 8. 2019</v>
      </c>
      <c r="K52" s="38"/>
      <c r="L52" s="42"/>
    </row>
    <row r="53" s="1" customFormat="1" ht="6.96" customHeight="1">
      <c r="B53" s="37"/>
      <c r="C53" s="38"/>
      <c r="D53" s="38"/>
      <c r="E53" s="38"/>
      <c r="F53" s="38"/>
      <c r="G53" s="38"/>
      <c r="H53" s="38"/>
      <c r="I53" s="129"/>
      <c r="J53" s="38"/>
      <c r="K53" s="38"/>
      <c r="L53" s="42"/>
    </row>
    <row r="54" s="1" customFormat="1" ht="24.9" customHeight="1">
      <c r="B54" s="37"/>
      <c r="C54" s="31" t="s">
        <v>25</v>
      </c>
      <c r="D54" s="38"/>
      <c r="E54" s="38"/>
      <c r="F54" s="26" t="str">
        <f>E15</f>
        <v>Stodská nemocnice a.s.</v>
      </c>
      <c r="G54" s="38"/>
      <c r="H54" s="38"/>
      <c r="I54" s="131" t="s">
        <v>31</v>
      </c>
      <c r="J54" s="35" t="str">
        <f>E21</f>
        <v>Mastný-architektonicko projektová kancelář</v>
      </c>
      <c r="K54" s="38"/>
      <c r="L54" s="42"/>
    </row>
    <row r="55" s="1" customFormat="1" ht="13.65" customHeight="1">
      <c r="B55" s="37"/>
      <c r="C55" s="31" t="s">
        <v>29</v>
      </c>
      <c r="D55" s="38"/>
      <c r="E55" s="38"/>
      <c r="F55" s="26" t="str">
        <f>IF(E18="","",E18)</f>
        <v>Vyplň údaj</v>
      </c>
      <c r="G55" s="38"/>
      <c r="H55" s="38"/>
      <c r="I55" s="131" t="s">
        <v>34</v>
      </c>
      <c r="J55" s="35" t="str">
        <f>E24</f>
        <v>Straka</v>
      </c>
      <c r="K55" s="38"/>
      <c r="L55" s="42"/>
    </row>
    <row r="56" s="1" customFormat="1" ht="10.32" customHeight="1">
      <c r="B56" s="37"/>
      <c r="C56" s="38"/>
      <c r="D56" s="38"/>
      <c r="E56" s="38"/>
      <c r="F56" s="38"/>
      <c r="G56" s="38"/>
      <c r="H56" s="38"/>
      <c r="I56" s="129"/>
      <c r="J56" s="38"/>
      <c r="K56" s="38"/>
      <c r="L56" s="42"/>
    </row>
    <row r="57" s="1" customFormat="1" ht="29.28" customHeight="1">
      <c r="B57" s="37"/>
      <c r="C57" s="158" t="s">
        <v>120</v>
      </c>
      <c r="D57" s="159"/>
      <c r="E57" s="159"/>
      <c r="F57" s="159"/>
      <c r="G57" s="159"/>
      <c r="H57" s="159"/>
      <c r="I57" s="160"/>
      <c r="J57" s="161" t="s">
        <v>121</v>
      </c>
      <c r="K57" s="159"/>
      <c r="L57" s="42"/>
    </row>
    <row r="58" s="1" customFormat="1" ht="10.32" customHeight="1">
      <c r="B58" s="37"/>
      <c r="C58" s="38"/>
      <c r="D58" s="38"/>
      <c r="E58" s="38"/>
      <c r="F58" s="38"/>
      <c r="G58" s="38"/>
      <c r="H58" s="38"/>
      <c r="I58" s="129"/>
      <c r="J58" s="38"/>
      <c r="K58" s="38"/>
      <c r="L58" s="42"/>
    </row>
    <row r="59" s="1" customFormat="1" ht="22.8" customHeight="1">
      <c r="B59" s="37"/>
      <c r="C59" s="162" t="s">
        <v>70</v>
      </c>
      <c r="D59" s="38"/>
      <c r="E59" s="38"/>
      <c r="F59" s="38"/>
      <c r="G59" s="38"/>
      <c r="H59" s="38"/>
      <c r="I59" s="129"/>
      <c r="J59" s="96">
        <f>J81</f>
        <v>0</v>
      </c>
      <c r="K59" s="38"/>
      <c r="L59" s="42"/>
      <c r="AU59" s="16" t="s">
        <v>122</v>
      </c>
    </row>
    <row r="60" s="7" customFormat="1" ht="24.96" customHeight="1">
      <c r="B60" s="163"/>
      <c r="C60" s="164"/>
      <c r="D60" s="165" t="s">
        <v>132</v>
      </c>
      <c r="E60" s="166"/>
      <c r="F60" s="166"/>
      <c r="G60" s="166"/>
      <c r="H60" s="166"/>
      <c r="I60" s="167"/>
      <c r="J60" s="168">
        <f>J82</f>
        <v>0</v>
      </c>
      <c r="K60" s="164"/>
      <c r="L60" s="169"/>
    </row>
    <row r="61" s="8" customFormat="1" ht="19.92" customHeight="1">
      <c r="B61" s="170"/>
      <c r="C61" s="171"/>
      <c r="D61" s="172" t="s">
        <v>2065</v>
      </c>
      <c r="E61" s="173"/>
      <c r="F61" s="173"/>
      <c r="G61" s="173"/>
      <c r="H61" s="173"/>
      <c r="I61" s="174"/>
      <c r="J61" s="175">
        <f>J83</f>
        <v>0</v>
      </c>
      <c r="K61" s="171"/>
      <c r="L61" s="176"/>
    </row>
    <row r="62" s="1" customFormat="1" ht="21.84" customHeight="1">
      <c r="B62" s="37"/>
      <c r="C62" s="38"/>
      <c r="D62" s="38"/>
      <c r="E62" s="38"/>
      <c r="F62" s="38"/>
      <c r="G62" s="38"/>
      <c r="H62" s="38"/>
      <c r="I62" s="129"/>
      <c r="J62" s="38"/>
      <c r="K62" s="38"/>
      <c r="L62" s="42"/>
    </row>
    <row r="63" s="1" customFormat="1" ht="6.96" customHeight="1">
      <c r="B63" s="56"/>
      <c r="C63" s="57"/>
      <c r="D63" s="57"/>
      <c r="E63" s="57"/>
      <c r="F63" s="57"/>
      <c r="G63" s="57"/>
      <c r="H63" s="57"/>
      <c r="I63" s="153"/>
      <c r="J63" s="57"/>
      <c r="K63" s="57"/>
      <c r="L63" s="42"/>
    </row>
    <row r="67" s="1" customFormat="1" ht="6.96" customHeight="1">
      <c r="B67" s="58"/>
      <c r="C67" s="59"/>
      <c r="D67" s="59"/>
      <c r="E67" s="59"/>
      <c r="F67" s="59"/>
      <c r="G67" s="59"/>
      <c r="H67" s="59"/>
      <c r="I67" s="156"/>
      <c r="J67" s="59"/>
      <c r="K67" s="59"/>
      <c r="L67" s="42"/>
    </row>
    <row r="68" s="1" customFormat="1" ht="24.96" customHeight="1">
      <c r="B68" s="37"/>
      <c r="C68" s="22" t="s">
        <v>151</v>
      </c>
      <c r="D68" s="38"/>
      <c r="E68" s="38"/>
      <c r="F68" s="38"/>
      <c r="G68" s="38"/>
      <c r="H68" s="38"/>
      <c r="I68" s="129"/>
      <c r="J68" s="38"/>
      <c r="K68" s="38"/>
      <c r="L68" s="42"/>
    </row>
    <row r="69" s="1" customFormat="1" ht="6.96" customHeight="1">
      <c r="B69" s="37"/>
      <c r="C69" s="38"/>
      <c r="D69" s="38"/>
      <c r="E69" s="38"/>
      <c r="F69" s="38"/>
      <c r="G69" s="38"/>
      <c r="H69" s="38"/>
      <c r="I69" s="129"/>
      <c r="J69" s="38"/>
      <c r="K69" s="38"/>
      <c r="L69" s="42"/>
    </row>
    <row r="70" s="1" customFormat="1" ht="12" customHeight="1">
      <c r="B70" s="37"/>
      <c r="C70" s="31" t="s">
        <v>16</v>
      </c>
      <c r="D70" s="38"/>
      <c r="E70" s="38"/>
      <c r="F70" s="38"/>
      <c r="G70" s="38"/>
      <c r="H70" s="38"/>
      <c r="I70" s="129"/>
      <c r="J70" s="38"/>
      <c r="K70" s="38"/>
      <c r="L70" s="42"/>
    </row>
    <row r="71" s="1" customFormat="1" ht="16.5" customHeight="1">
      <c r="B71" s="37"/>
      <c r="C71" s="38"/>
      <c r="D71" s="38"/>
      <c r="E71" s="157" t="str">
        <f>E7</f>
        <v>Stodská nemocnice,Stav.úpravy oddělení následné péče (LDN), 2.ETAPA západní křídlo jižního traktu</v>
      </c>
      <c r="F71" s="31"/>
      <c r="G71" s="31"/>
      <c r="H71" s="31"/>
      <c r="I71" s="129"/>
      <c r="J71" s="38"/>
      <c r="K71" s="38"/>
      <c r="L71" s="42"/>
    </row>
    <row r="72" s="1" customFormat="1" ht="12" customHeight="1">
      <c r="B72" s="37"/>
      <c r="C72" s="31" t="s">
        <v>117</v>
      </c>
      <c r="D72" s="38"/>
      <c r="E72" s="38"/>
      <c r="F72" s="38"/>
      <c r="G72" s="38"/>
      <c r="H72" s="38"/>
      <c r="I72" s="129"/>
      <c r="J72" s="38"/>
      <c r="K72" s="38"/>
      <c r="L72" s="42"/>
    </row>
    <row r="73" s="1" customFormat="1" ht="16.5" customHeight="1">
      <c r="B73" s="37"/>
      <c r="C73" s="38"/>
      <c r="D73" s="38"/>
      <c r="E73" s="63" t="str">
        <f>E9</f>
        <v>Masn0603 - Vytápění</v>
      </c>
      <c r="F73" s="38"/>
      <c r="G73" s="38"/>
      <c r="H73" s="38"/>
      <c r="I73" s="129"/>
      <c r="J73" s="38"/>
      <c r="K73" s="38"/>
      <c r="L73" s="42"/>
    </row>
    <row r="74" s="1" customFormat="1" ht="6.96" customHeight="1">
      <c r="B74" s="37"/>
      <c r="C74" s="38"/>
      <c r="D74" s="38"/>
      <c r="E74" s="38"/>
      <c r="F74" s="38"/>
      <c r="G74" s="38"/>
      <c r="H74" s="38"/>
      <c r="I74" s="129"/>
      <c r="J74" s="38"/>
      <c r="K74" s="38"/>
      <c r="L74" s="42"/>
    </row>
    <row r="75" s="1" customFormat="1" ht="12" customHeight="1">
      <c r="B75" s="37"/>
      <c r="C75" s="31" t="s">
        <v>21</v>
      </c>
      <c r="D75" s="38"/>
      <c r="E75" s="38"/>
      <c r="F75" s="26" t="str">
        <f>F12</f>
        <v xml:space="preserve"> </v>
      </c>
      <c r="G75" s="38"/>
      <c r="H75" s="38"/>
      <c r="I75" s="131" t="s">
        <v>23</v>
      </c>
      <c r="J75" s="66" t="str">
        <f>IF(J12="","",J12)</f>
        <v>2. 8. 2019</v>
      </c>
      <c r="K75" s="38"/>
      <c r="L75" s="42"/>
    </row>
    <row r="76" s="1" customFormat="1" ht="6.96" customHeight="1">
      <c r="B76" s="37"/>
      <c r="C76" s="38"/>
      <c r="D76" s="38"/>
      <c r="E76" s="38"/>
      <c r="F76" s="38"/>
      <c r="G76" s="38"/>
      <c r="H76" s="38"/>
      <c r="I76" s="129"/>
      <c r="J76" s="38"/>
      <c r="K76" s="38"/>
      <c r="L76" s="42"/>
    </row>
    <row r="77" s="1" customFormat="1" ht="24.9" customHeight="1">
      <c r="B77" s="37"/>
      <c r="C77" s="31" t="s">
        <v>25</v>
      </c>
      <c r="D77" s="38"/>
      <c r="E77" s="38"/>
      <c r="F77" s="26" t="str">
        <f>E15</f>
        <v>Stodská nemocnice a.s.</v>
      </c>
      <c r="G77" s="38"/>
      <c r="H77" s="38"/>
      <c r="I77" s="131" t="s">
        <v>31</v>
      </c>
      <c r="J77" s="35" t="str">
        <f>E21</f>
        <v>Mastný-architektonicko projektová kancelář</v>
      </c>
      <c r="K77" s="38"/>
      <c r="L77" s="42"/>
    </row>
    <row r="78" s="1" customFormat="1" ht="13.65" customHeight="1">
      <c r="B78" s="37"/>
      <c r="C78" s="31" t="s">
        <v>29</v>
      </c>
      <c r="D78" s="38"/>
      <c r="E78" s="38"/>
      <c r="F78" s="26" t="str">
        <f>IF(E18="","",E18)</f>
        <v>Vyplň údaj</v>
      </c>
      <c r="G78" s="38"/>
      <c r="H78" s="38"/>
      <c r="I78" s="131" t="s">
        <v>34</v>
      </c>
      <c r="J78" s="35" t="str">
        <f>E24</f>
        <v>Straka</v>
      </c>
      <c r="K78" s="38"/>
      <c r="L78" s="42"/>
    </row>
    <row r="79" s="1" customFormat="1" ht="10.32" customHeight="1">
      <c r="B79" s="37"/>
      <c r="C79" s="38"/>
      <c r="D79" s="38"/>
      <c r="E79" s="38"/>
      <c r="F79" s="38"/>
      <c r="G79" s="38"/>
      <c r="H79" s="38"/>
      <c r="I79" s="129"/>
      <c r="J79" s="38"/>
      <c r="K79" s="38"/>
      <c r="L79" s="42"/>
    </row>
    <row r="80" s="9" customFormat="1" ht="29.28" customHeight="1">
      <c r="B80" s="177"/>
      <c r="C80" s="178" t="s">
        <v>152</v>
      </c>
      <c r="D80" s="179" t="s">
        <v>57</v>
      </c>
      <c r="E80" s="179" t="s">
        <v>53</v>
      </c>
      <c r="F80" s="179" t="s">
        <v>54</v>
      </c>
      <c r="G80" s="179" t="s">
        <v>153</v>
      </c>
      <c r="H80" s="179" t="s">
        <v>154</v>
      </c>
      <c r="I80" s="180" t="s">
        <v>155</v>
      </c>
      <c r="J80" s="179" t="s">
        <v>121</v>
      </c>
      <c r="K80" s="181" t="s">
        <v>156</v>
      </c>
      <c r="L80" s="182"/>
      <c r="M80" s="86" t="s">
        <v>19</v>
      </c>
      <c r="N80" s="87" t="s">
        <v>42</v>
      </c>
      <c r="O80" s="87" t="s">
        <v>157</v>
      </c>
      <c r="P80" s="87" t="s">
        <v>158</v>
      </c>
      <c r="Q80" s="87" t="s">
        <v>159</v>
      </c>
      <c r="R80" s="87" t="s">
        <v>160</v>
      </c>
      <c r="S80" s="87" t="s">
        <v>161</v>
      </c>
      <c r="T80" s="88" t="s">
        <v>162</v>
      </c>
    </row>
    <row r="81" s="1" customFormat="1" ht="22.8" customHeight="1">
      <c r="B81" s="37"/>
      <c r="C81" s="93" t="s">
        <v>163</v>
      </c>
      <c r="D81" s="38"/>
      <c r="E81" s="38"/>
      <c r="F81" s="38"/>
      <c r="G81" s="38"/>
      <c r="H81" s="38"/>
      <c r="I81" s="129"/>
      <c r="J81" s="183">
        <f>BK81</f>
        <v>0</v>
      </c>
      <c r="K81" s="38"/>
      <c r="L81" s="42"/>
      <c r="M81" s="89"/>
      <c r="N81" s="90"/>
      <c r="O81" s="90"/>
      <c r="P81" s="184">
        <f>P82</f>
        <v>0</v>
      </c>
      <c r="Q81" s="90"/>
      <c r="R81" s="184">
        <f>R82</f>
        <v>0.025190000000000001</v>
      </c>
      <c r="S81" s="90"/>
      <c r="T81" s="185">
        <f>T82</f>
        <v>0</v>
      </c>
      <c r="AT81" s="16" t="s">
        <v>71</v>
      </c>
      <c r="AU81" s="16" t="s">
        <v>122</v>
      </c>
      <c r="BK81" s="186">
        <f>BK82</f>
        <v>0</v>
      </c>
    </row>
    <row r="82" s="10" customFormat="1" ht="25.92" customHeight="1">
      <c r="B82" s="187"/>
      <c r="C82" s="188"/>
      <c r="D82" s="189" t="s">
        <v>71</v>
      </c>
      <c r="E82" s="190" t="s">
        <v>1057</v>
      </c>
      <c r="F82" s="190" t="s">
        <v>1058</v>
      </c>
      <c r="G82" s="188"/>
      <c r="H82" s="188"/>
      <c r="I82" s="191"/>
      <c r="J82" s="192">
        <f>BK82</f>
        <v>0</v>
      </c>
      <c r="K82" s="188"/>
      <c r="L82" s="193"/>
      <c r="M82" s="194"/>
      <c r="N82" s="195"/>
      <c r="O82" s="195"/>
      <c r="P82" s="196">
        <f>P83</f>
        <v>0</v>
      </c>
      <c r="Q82" s="195"/>
      <c r="R82" s="196">
        <f>R83</f>
        <v>0.025190000000000001</v>
      </c>
      <c r="S82" s="195"/>
      <c r="T82" s="197">
        <f>T83</f>
        <v>0</v>
      </c>
      <c r="AR82" s="198" t="s">
        <v>82</v>
      </c>
      <c r="AT82" s="199" t="s">
        <v>71</v>
      </c>
      <c r="AU82" s="199" t="s">
        <v>72</v>
      </c>
      <c r="AY82" s="198" t="s">
        <v>166</v>
      </c>
      <c r="BK82" s="200">
        <f>BK83</f>
        <v>0</v>
      </c>
    </row>
    <row r="83" s="10" customFormat="1" ht="22.8" customHeight="1">
      <c r="B83" s="187"/>
      <c r="C83" s="188"/>
      <c r="D83" s="189" t="s">
        <v>71</v>
      </c>
      <c r="E83" s="201" t="s">
        <v>2066</v>
      </c>
      <c r="F83" s="201" t="s">
        <v>2067</v>
      </c>
      <c r="G83" s="188"/>
      <c r="H83" s="188"/>
      <c r="I83" s="191"/>
      <c r="J83" s="202">
        <f>BK83</f>
        <v>0</v>
      </c>
      <c r="K83" s="188"/>
      <c r="L83" s="193"/>
      <c r="M83" s="194"/>
      <c r="N83" s="195"/>
      <c r="O83" s="195"/>
      <c r="P83" s="196">
        <f>P84</f>
        <v>0</v>
      </c>
      <c r="Q83" s="195"/>
      <c r="R83" s="196">
        <f>R84</f>
        <v>0.025190000000000001</v>
      </c>
      <c r="S83" s="195"/>
      <c r="T83" s="197">
        <f>T84</f>
        <v>0</v>
      </c>
      <c r="AR83" s="198" t="s">
        <v>82</v>
      </c>
      <c r="AT83" s="199" t="s">
        <v>71</v>
      </c>
      <c r="AU83" s="199" t="s">
        <v>80</v>
      </c>
      <c r="AY83" s="198" t="s">
        <v>166</v>
      </c>
      <c r="BK83" s="200">
        <f>BK84</f>
        <v>0</v>
      </c>
    </row>
    <row r="84" s="1" customFormat="1" ht="16.5" customHeight="1">
      <c r="B84" s="37"/>
      <c r="C84" s="203" t="s">
        <v>80</v>
      </c>
      <c r="D84" s="203" t="s">
        <v>168</v>
      </c>
      <c r="E84" s="204" t="s">
        <v>2068</v>
      </c>
      <c r="F84" s="205" t="s">
        <v>2067</v>
      </c>
      <c r="G84" s="206" t="s">
        <v>251</v>
      </c>
      <c r="H84" s="207">
        <v>1</v>
      </c>
      <c r="I84" s="208"/>
      <c r="J84" s="209">
        <f>ROUND(I84*H84,2)</f>
        <v>0</v>
      </c>
      <c r="K84" s="205" t="s">
        <v>19</v>
      </c>
      <c r="L84" s="42"/>
      <c r="M84" s="263" t="s">
        <v>19</v>
      </c>
      <c r="N84" s="264" t="s">
        <v>43</v>
      </c>
      <c r="O84" s="261"/>
      <c r="P84" s="265">
        <f>O84*H84</f>
        <v>0</v>
      </c>
      <c r="Q84" s="265">
        <v>0.025190000000000001</v>
      </c>
      <c r="R84" s="265">
        <f>Q84*H84</f>
        <v>0.025190000000000001</v>
      </c>
      <c r="S84" s="265">
        <v>0</v>
      </c>
      <c r="T84" s="266">
        <f>S84*H84</f>
        <v>0</v>
      </c>
      <c r="AR84" s="16" t="s">
        <v>267</v>
      </c>
      <c r="AT84" s="16" t="s">
        <v>168</v>
      </c>
      <c r="AU84" s="16" t="s">
        <v>82</v>
      </c>
      <c r="AY84" s="16" t="s">
        <v>166</v>
      </c>
      <c r="BE84" s="214">
        <f>IF(N84="základní",J84,0)</f>
        <v>0</v>
      </c>
      <c r="BF84" s="214">
        <f>IF(N84="snížená",J84,0)</f>
        <v>0</v>
      </c>
      <c r="BG84" s="214">
        <f>IF(N84="zákl. přenesená",J84,0)</f>
        <v>0</v>
      </c>
      <c r="BH84" s="214">
        <f>IF(N84="sníž. přenesená",J84,0)</f>
        <v>0</v>
      </c>
      <c r="BI84" s="214">
        <f>IF(N84="nulová",J84,0)</f>
        <v>0</v>
      </c>
      <c r="BJ84" s="16" t="s">
        <v>80</v>
      </c>
      <c r="BK84" s="214">
        <f>ROUND(I84*H84,2)</f>
        <v>0</v>
      </c>
      <c r="BL84" s="16" t="s">
        <v>267</v>
      </c>
      <c r="BM84" s="16" t="s">
        <v>2069</v>
      </c>
    </row>
    <row r="85" s="1" customFormat="1" ht="6.96" customHeight="1">
      <c r="B85" s="56"/>
      <c r="C85" s="57"/>
      <c r="D85" s="57"/>
      <c r="E85" s="57"/>
      <c r="F85" s="57"/>
      <c r="G85" s="57"/>
      <c r="H85" s="57"/>
      <c r="I85" s="153"/>
      <c r="J85" s="57"/>
      <c r="K85" s="57"/>
      <c r="L85" s="42"/>
    </row>
  </sheetData>
  <sheetProtection sheet="1" autoFilter="0" formatColumns="0" formatRows="0" objects="1" scenarios="1" spinCount="100000" saltValue="YVjJFaZjVWEjXLfI++hbq2r//o3P2hmPTkI9UujiAha4fYEzLrh/2qBQsOad1yiUTDzcq968txFHGo7NyOJI5A==" hashValue="sgl+TKx/nCpzdylTcpKMvGkKdfN5xEOv8WKPq4PQn/H62Zq4m9eBvwxRR4YnZIKciX/BIxsAuuUM8TbUzjv0vQ==" algorithmName="SHA-512" password="CC35"/>
  <autoFilter ref="C80:K84"/>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2"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6" t="s">
        <v>91</v>
      </c>
    </row>
    <row r="3" ht="6.96" customHeight="1">
      <c r="B3" s="123"/>
      <c r="C3" s="124"/>
      <c r="D3" s="124"/>
      <c r="E3" s="124"/>
      <c r="F3" s="124"/>
      <c r="G3" s="124"/>
      <c r="H3" s="124"/>
      <c r="I3" s="125"/>
      <c r="J3" s="124"/>
      <c r="K3" s="124"/>
      <c r="L3" s="19"/>
      <c r="AT3" s="16" t="s">
        <v>82</v>
      </c>
    </row>
    <row r="4" ht="24.96" customHeight="1">
      <c r="B4" s="19"/>
      <c r="D4" s="126" t="s">
        <v>116</v>
      </c>
      <c r="L4" s="19"/>
      <c r="M4" s="23" t="s">
        <v>10</v>
      </c>
      <c r="AT4" s="16" t="s">
        <v>4</v>
      </c>
    </row>
    <row r="5" ht="6.96" customHeight="1">
      <c r="B5" s="19"/>
      <c r="L5" s="19"/>
    </row>
    <row r="6" ht="12" customHeight="1">
      <c r="B6" s="19"/>
      <c r="D6" s="127" t="s">
        <v>16</v>
      </c>
      <c r="L6" s="19"/>
    </row>
    <row r="7" ht="16.5" customHeight="1">
      <c r="B7" s="19"/>
      <c r="E7" s="128" t="str">
        <f>'Rekapitulace stavby'!K6</f>
        <v>Stodská nemocnice,Stav.úpravy oddělení následné péče (LDN), 2.ETAPA západní křídlo jižního traktu</v>
      </c>
      <c r="F7" s="127"/>
      <c r="G7" s="127"/>
      <c r="H7" s="127"/>
      <c r="L7" s="19"/>
    </row>
    <row r="8" s="1" customFormat="1" ht="12" customHeight="1">
      <c r="B8" s="42"/>
      <c r="D8" s="127" t="s">
        <v>117</v>
      </c>
      <c r="I8" s="129"/>
      <c r="L8" s="42"/>
    </row>
    <row r="9" s="1" customFormat="1" ht="36.96" customHeight="1">
      <c r="B9" s="42"/>
      <c r="E9" s="130" t="s">
        <v>2070</v>
      </c>
      <c r="F9" s="1"/>
      <c r="G9" s="1"/>
      <c r="H9" s="1"/>
      <c r="I9" s="129"/>
      <c r="L9" s="42"/>
    </row>
    <row r="10" s="1" customFormat="1">
      <c r="B10" s="42"/>
      <c r="I10" s="129"/>
      <c r="L10" s="42"/>
    </row>
    <row r="11" s="1" customFormat="1" ht="12" customHeight="1">
      <c r="B11" s="42"/>
      <c r="D11" s="127" t="s">
        <v>18</v>
      </c>
      <c r="F11" s="16" t="s">
        <v>19</v>
      </c>
      <c r="I11" s="131" t="s">
        <v>20</v>
      </c>
      <c r="J11" s="16" t="s">
        <v>19</v>
      </c>
      <c r="L11" s="42"/>
    </row>
    <row r="12" s="1" customFormat="1" ht="12" customHeight="1">
      <c r="B12" s="42"/>
      <c r="D12" s="127" t="s">
        <v>21</v>
      </c>
      <c r="F12" s="16" t="s">
        <v>22</v>
      </c>
      <c r="I12" s="131" t="s">
        <v>23</v>
      </c>
      <c r="J12" s="132" t="str">
        <f>'Rekapitulace stavby'!AN8</f>
        <v>2. 8. 2019</v>
      </c>
      <c r="L12" s="42"/>
    </row>
    <row r="13" s="1" customFormat="1" ht="10.8" customHeight="1">
      <c r="B13" s="42"/>
      <c r="I13" s="129"/>
      <c r="L13" s="42"/>
    </row>
    <row r="14" s="1" customFormat="1" ht="12" customHeight="1">
      <c r="B14" s="42"/>
      <c r="D14" s="127" t="s">
        <v>25</v>
      </c>
      <c r="I14" s="131" t="s">
        <v>26</v>
      </c>
      <c r="J14" s="16" t="s">
        <v>19</v>
      </c>
      <c r="L14" s="42"/>
    </row>
    <row r="15" s="1" customFormat="1" ht="18" customHeight="1">
      <c r="B15" s="42"/>
      <c r="E15" s="16" t="s">
        <v>27</v>
      </c>
      <c r="I15" s="131" t="s">
        <v>28</v>
      </c>
      <c r="J15" s="16" t="s">
        <v>19</v>
      </c>
      <c r="L15" s="42"/>
    </row>
    <row r="16" s="1" customFormat="1" ht="6.96" customHeight="1">
      <c r="B16" s="42"/>
      <c r="I16" s="129"/>
      <c r="L16" s="42"/>
    </row>
    <row r="17" s="1" customFormat="1" ht="12" customHeight="1">
      <c r="B17" s="42"/>
      <c r="D17" s="127" t="s">
        <v>29</v>
      </c>
      <c r="I17" s="131" t="s">
        <v>26</v>
      </c>
      <c r="J17" s="32" t="str">
        <f>'Rekapitulace stavby'!AN13</f>
        <v>Vyplň údaj</v>
      </c>
      <c r="L17" s="42"/>
    </row>
    <row r="18" s="1" customFormat="1" ht="18" customHeight="1">
      <c r="B18" s="42"/>
      <c r="E18" s="32" t="str">
        <f>'Rekapitulace stavby'!E14</f>
        <v>Vyplň údaj</v>
      </c>
      <c r="F18" s="16"/>
      <c r="G18" s="16"/>
      <c r="H18" s="16"/>
      <c r="I18" s="131" t="s">
        <v>28</v>
      </c>
      <c r="J18" s="32" t="str">
        <f>'Rekapitulace stavby'!AN14</f>
        <v>Vyplň údaj</v>
      </c>
      <c r="L18" s="42"/>
    </row>
    <row r="19" s="1" customFormat="1" ht="6.96" customHeight="1">
      <c r="B19" s="42"/>
      <c r="I19" s="129"/>
      <c r="L19" s="42"/>
    </row>
    <row r="20" s="1" customFormat="1" ht="12" customHeight="1">
      <c r="B20" s="42"/>
      <c r="D20" s="127" t="s">
        <v>31</v>
      </c>
      <c r="I20" s="131" t="s">
        <v>26</v>
      </c>
      <c r="J20" s="16" t="s">
        <v>19</v>
      </c>
      <c r="L20" s="42"/>
    </row>
    <row r="21" s="1" customFormat="1" ht="18" customHeight="1">
      <c r="B21" s="42"/>
      <c r="E21" s="16" t="s">
        <v>32</v>
      </c>
      <c r="I21" s="131" t="s">
        <v>28</v>
      </c>
      <c r="J21" s="16" t="s">
        <v>19</v>
      </c>
      <c r="L21" s="42"/>
    </row>
    <row r="22" s="1" customFormat="1" ht="6.96" customHeight="1">
      <c r="B22" s="42"/>
      <c r="I22" s="129"/>
      <c r="L22" s="42"/>
    </row>
    <row r="23" s="1" customFormat="1" ht="12" customHeight="1">
      <c r="B23" s="42"/>
      <c r="D23" s="127" t="s">
        <v>34</v>
      </c>
      <c r="I23" s="131" t="s">
        <v>26</v>
      </c>
      <c r="J23" s="16" t="s">
        <v>19</v>
      </c>
      <c r="L23" s="42"/>
    </row>
    <row r="24" s="1" customFormat="1" ht="18" customHeight="1">
      <c r="B24" s="42"/>
      <c r="E24" s="16" t="s">
        <v>35</v>
      </c>
      <c r="I24" s="131" t="s">
        <v>28</v>
      </c>
      <c r="J24" s="16" t="s">
        <v>19</v>
      </c>
      <c r="L24" s="42"/>
    </row>
    <row r="25" s="1" customFormat="1" ht="6.96" customHeight="1">
      <c r="B25" s="42"/>
      <c r="I25" s="129"/>
      <c r="L25" s="42"/>
    </row>
    <row r="26" s="1" customFormat="1" ht="12" customHeight="1">
      <c r="B26" s="42"/>
      <c r="D26" s="127" t="s">
        <v>36</v>
      </c>
      <c r="I26" s="129"/>
      <c r="L26" s="42"/>
    </row>
    <row r="27" s="6" customFormat="1" ht="16.5" customHeight="1">
      <c r="B27" s="133"/>
      <c r="E27" s="134" t="s">
        <v>19</v>
      </c>
      <c r="F27" s="134"/>
      <c r="G27" s="134"/>
      <c r="H27" s="134"/>
      <c r="I27" s="135"/>
      <c r="L27" s="133"/>
    </row>
    <row r="28" s="1" customFormat="1" ht="6.96" customHeight="1">
      <c r="B28" s="42"/>
      <c r="I28" s="129"/>
      <c r="L28" s="42"/>
    </row>
    <row r="29" s="1" customFormat="1" ht="6.96" customHeight="1">
      <c r="B29" s="42"/>
      <c r="D29" s="70"/>
      <c r="E29" s="70"/>
      <c r="F29" s="70"/>
      <c r="G29" s="70"/>
      <c r="H29" s="70"/>
      <c r="I29" s="136"/>
      <c r="J29" s="70"/>
      <c r="K29" s="70"/>
      <c r="L29" s="42"/>
    </row>
    <row r="30" s="1" customFormat="1" ht="25.44" customHeight="1">
      <c r="B30" s="42"/>
      <c r="D30" s="137" t="s">
        <v>38</v>
      </c>
      <c r="I30" s="129"/>
      <c r="J30" s="138">
        <f>ROUND(J81, 2)</f>
        <v>0</v>
      </c>
      <c r="L30" s="42"/>
    </row>
    <row r="31" s="1" customFormat="1" ht="6.96" customHeight="1">
      <c r="B31" s="42"/>
      <c r="D31" s="70"/>
      <c r="E31" s="70"/>
      <c r="F31" s="70"/>
      <c r="G31" s="70"/>
      <c r="H31" s="70"/>
      <c r="I31" s="136"/>
      <c r="J31" s="70"/>
      <c r="K31" s="70"/>
      <c r="L31" s="42"/>
    </row>
    <row r="32" s="1" customFormat="1" ht="14.4" customHeight="1">
      <c r="B32" s="42"/>
      <c r="F32" s="139" t="s">
        <v>40</v>
      </c>
      <c r="I32" s="140" t="s">
        <v>39</v>
      </c>
      <c r="J32" s="139" t="s">
        <v>41</v>
      </c>
      <c r="L32" s="42"/>
    </row>
    <row r="33" s="1" customFormat="1" ht="14.4" customHeight="1">
      <c r="B33" s="42"/>
      <c r="D33" s="127" t="s">
        <v>42</v>
      </c>
      <c r="E33" s="127" t="s">
        <v>43</v>
      </c>
      <c r="F33" s="141">
        <f>ROUND((SUM(BE81:BE84)),  2)</f>
        <v>0</v>
      </c>
      <c r="I33" s="142">
        <v>0.20999999999999999</v>
      </c>
      <c r="J33" s="141">
        <f>ROUND(((SUM(BE81:BE84))*I33),  2)</f>
        <v>0</v>
      </c>
      <c r="L33" s="42"/>
    </row>
    <row r="34" s="1" customFormat="1" ht="14.4" customHeight="1">
      <c r="B34" s="42"/>
      <c r="E34" s="127" t="s">
        <v>44</v>
      </c>
      <c r="F34" s="141">
        <f>ROUND((SUM(BF81:BF84)),  2)</f>
        <v>0</v>
      </c>
      <c r="I34" s="142">
        <v>0.14999999999999999</v>
      </c>
      <c r="J34" s="141">
        <f>ROUND(((SUM(BF81:BF84))*I34),  2)</f>
        <v>0</v>
      </c>
      <c r="L34" s="42"/>
    </row>
    <row r="35" hidden="1" s="1" customFormat="1" ht="14.4" customHeight="1">
      <c r="B35" s="42"/>
      <c r="E35" s="127" t="s">
        <v>45</v>
      </c>
      <c r="F35" s="141">
        <f>ROUND((SUM(BG81:BG84)),  2)</f>
        <v>0</v>
      </c>
      <c r="I35" s="142">
        <v>0.20999999999999999</v>
      </c>
      <c r="J35" s="141">
        <f>0</f>
        <v>0</v>
      </c>
      <c r="L35" s="42"/>
    </row>
    <row r="36" hidden="1" s="1" customFormat="1" ht="14.4" customHeight="1">
      <c r="B36" s="42"/>
      <c r="E36" s="127" t="s">
        <v>46</v>
      </c>
      <c r="F36" s="141">
        <f>ROUND((SUM(BH81:BH84)),  2)</f>
        <v>0</v>
      </c>
      <c r="I36" s="142">
        <v>0.14999999999999999</v>
      </c>
      <c r="J36" s="141">
        <f>0</f>
        <v>0</v>
      </c>
      <c r="L36" s="42"/>
    </row>
    <row r="37" hidden="1" s="1" customFormat="1" ht="14.4" customHeight="1">
      <c r="B37" s="42"/>
      <c r="E37" s="127" t="s">
        <v>47</v>
      </c>
      <c r="F37" s="141">
        <f>ROUND((SUM(BI81:BI84)),  2)</f>
        <v>0</v>
      </c>
      <c r="I37" s="142">
        <v>0</v>
      </c>
      <c r="J37" s="141">
        <f>0</f>
        <v>0</v>
      </c>
      <c r="L37" s="42"/>
    </row>
    <row r="38" s="1" customFormat="1" ht="6.96" customHeight="1">
      <c r="B38" s="42"/>
      <c r="I38" s="129"/>
      <c r="L38" s="42"/>
    </row>
    <row r="39" s="1" customFormat="1" ht="25.44" customHeight="1">
      <c r="B39" s="42"/>
      <c r="C39" s="143"/>
      <c r="D39" s="144" t="s">
        <v>48</v>
      </c>
      <c r="E39" s="145"/>
      <c r="F39" s="145"/>
      <c r="G39" s="146" t="s">
        <v>49</v>
      </c>
      <c r="H39" s="147" t="s">
        <v>50</v>
      </c>
      <c r="I39" s="148"/>
      <c r="J39" s="149">
        <f>SUM(J30:J37)</f>
        <v>0</v>
      </c>
      <c r="K39" s="150"/>
      <c r="L39" s="42"/>
    </row>
    <row r="40" s="1" customFormat="1" ht="14.4" customHeight="1">
      <c r="B40" s="151"/>
      <c r="C40" s="152"/>
      <c r="D40" s="152"/>
      <c r="E40" s="152"/>
      <c r="F40" s="152"/>
      <c r="G40" s="152"/>
      <c r="H40" s="152"/>
      <c r="I40" s="153"/>
      <c r="J40" s="152"/>
      <c r="K40" s="152"/>
      <c r="L40" s="42"/>
    </row>
    <row r="44" s="1" customFormat="1" ht="6.96" customHeight="1">
      <c r="B44" s="154"/>
      <c r="C44" s="155"/>
      <c r="D44" s="155"/>
      <c r="E44" s="155"/>
      <c r="F44" s="155"/>
      <c r="G44" s="155"/>
      <c r="H44" s="155"/>
      <c r="I44" s="156"/>
      <c r="J44" s="155"/>
      <c r="K44" s="155"/>
      <c r="L44" s="42"/>
    </row>
    <row r="45" s="1" customFormat="1" ht="24.96" customHeight="1">
      <c r="B45" s="37"/>
      <c r="C45" s="22" t="s">
        <v>119</v>
      </c>
      <c r="D45" s="38"/>
      <c r="E45" s="38"/>
      <c r="F45" s="38"/>
      <c r="G45" s="38"/>
      <c r="H45" s="38"/>
      <c r="I45" s="129"/>
      <c r="J45" s="38"/>
      <c r="K45" s="38"/>
      <c r="L45" s="42"/>
    </row>
    <row r="46" s="1" customFormat="1" ht="6.96" customHeight="1">
      <c r="B46" s="37"/>
      <c r="C46" s="38"/>
      <c r="D46" s="38"/>
      <c r="E46" s="38"/>
      <c r="F46" s="38"/>
      <c r="G46" s="38"/>
      <c r="H46" s="38"/>
      <c r="I46" s="129"/>
      <c r="J46" s="38"/>
      <c r="K46" s="38"/>
      <c r="L46" s="42"/>
    </row>
    <row r="47" s="1" customFormat="1" ht="12" customHeight="1">
      <c r="B47" s="37"/>
      <c r="C47" s="31" t="s">
        <v>16</v>
      </c>
      <c r="D47" s="38"/>
      <c r="E47" s="38"/>
      <c r="F47" s="38"/>
      <c r="G47" s="38"/>
      <c r="H47" s="38"/>
      <c r="I47" s="129"/>
      <c r="J47" s="38"/>
      <c r="K47" s="38"/>
      <c r="L47" s="42"/>
    </row>
    <row r="48" s="1" customFormat="1" ht="16.5" customHeight="1">
      <c r="B48" s="37"/>
      <c r="C48" s="38"/>
      <c r="D48" s="38"/>
      <c r="E48" s="157" t="str">
        <f>E7</f>
        <v>Stodská nemocnice,Stav.úpravy oddělení následné péče (LDN), 2.ETAPA západní křídlo jižního traktu</v>
      </c>
      <c r="F48" s="31"/>
      <c r="G48" s="31"/>
      <c r="H48" s="31"/>
      <c r="I48" s="129"/>
      <c r="J48" s="38"/>
      <c r="K48" s="38"/>
      <c r="L48" s="42"/>
    </row>
    <row r="49" s="1" customFormat="1" ht="12" customHeight="1">
      <c r="B49" s="37"/>
      <c r="C49" s="31" t="s">
        <v>117</v>
      </c>
      <c r="D49" s="38"/>
      <c r="E49" s="38"/>
      <c r="F49" s="38"/>
      <c r="G49" s="38"/>
      <c r="H49" s="38"/>
      <c r="I49" s="129"/>
      <c r="J49" s="38"/>
      <c r="K49" s="38"/>
      <c r="L49" s="42"/>
    </row>
    <row r="50" s="1" customFormat="1" ht="16.5" customHeight="1">
      <c r="B50" s="37"/>
      <c r="C50" s="38"/>
      <c r="D50" s="38"/>
      <c r="E50" s="63" t="str">
        <f>E9</f>
        <v>Masn0604 - Mediciální plyny</v>
      </c>
      <c r="F50" s="38"/>
      <c r="G50" s="38"/>
      <c r="H50" s="38"/>
      <c r="I50" s="129"/>
      <c r="J50" s="38"/>
      <c r="K50" s="38"/>
      <c r="L50" s="42"/>
    </row>
    <row r="51" s="1" customFormat="1" ht="6.96" customHeight="1">
      <c r="B51" s="37"/>
      <c r="C51" s="38"/>
      <c r="D51" s="38"/>
      <c r="E51" s="38"/>
      <c r="F51" s="38"/>
      <c r="G51" s="38"/>
      <c r="H51" s="38"/>
      <c r="I51" s="129"/>
      <c r="J51" s="38"/>
      <c r="K51" s="38"/>
      <c r="L51" s="42"/>
    </row>
    <row r="52" s="1" customFormat="1" ht="12" customHeight="1">
      <c r="B52" s="37"/>
      <c r="C52" s="31" t="s">
        <v>21</v>
      </c>
      <c r="D52" s="38"/>
      <c r="E52" s="38"/>
      <c r="F52" s="26" t="str">
        <f>F12</f>
        <v xml:space="preserve"> </v>
      </c>
      <c r="G52" s="38"/>
      <c r="H52" s="38"/>
      <c r="I52" s="131" t="s">
        <v>23</v>
      </c>
      <c r="J52" s="66" t="str">
        <f>IF(J12="","",J12)</f>
        <v>2. 8. 2019</v>
      </c>
      <c r="K52" s="38"/>
      <c r="L52" s="42"/>
    </row>
    <row r="53" s="1" customFormat="1" ht="6.96" customHeight="1">
      <c r="B53" s="37"/>
      <c r="C53" s="38"/>
      <c r="D53" s="38"/>
      <c r="E53" s="38"/>
      <c r="F53" s="38"/>
      <c r="G53" s="38"/>
      <c r="H53" s="38"/>
      <c r="I53" s="129"/>
      <c r="J53" s="38"/>
      <c r="K53" s="38"/>
      <c r="L53" s="42"/>
    </row>
    <row r="54" s="1" customFormat="1" ht="24.9" customHeight="1">
      <c r="B54" s="37"/>
      <c r="C54" s="31" t="s">
        <v>25</v>
      </c>
      <c r="D54" s="38"/>
      <c r="E54" s="38"/>
      <c r="F54" s="26" t="str">
        <f>E15</f>
        <v>Stodská nemocnice a.s.</v>
      </c>
      <c r="G54" s="38"/>
      <c r="H54" s="38"/>
      <c r="I54" s="131" t="s">
        <v>31</v>
      </c>
      <c r="J54" s="35" t="str">
        <f>E21</f>
        <v>Mastný-architektonicko projektová kancelář</v>
      </c>
      <c r="K54" s="38"/>
      <c r="L54" s="42"/>
    </row>
    <row r="55" s="1" customFormat="1" ht="13.65" customHeight="1">
      <c r="B55" s="37"/>
      <c r="C55" s="31" t="s">
        <v>29</v>
      </c>
      <c r="D55" s="38"/>
      <c r="E55" s="38"/>
      <c r="F55" s="26" t="str">
        <f>IF(E18="","",E18)</f>
        <v>Vyplň údaj</v>
      </c>
      <c r="G55" s="38"/>
      <c r="H55" s="38"/>
      <c r="I55" s="131" t="s">
        <v>34</v>
      </c>
      <c r="J55" s="35" t="str">
        <f>E24</f>
        <v>Straka</v>
      </c>
      <c r="K55" s="38"/>
      <c r="L55" s="42"/>
    </row>
    <row r="56" s="1" customFormat="1" ht="10.32" customHeight="1">
      <c r="B56" s="37"/>
      <c r="C56" s="38"/>
      <c r="D56" s="38"/>
      <c r="E56" s="38"/>
      <c r="F56" s="38"/>
      <c r="G56" s="38"/>
      <c r="H56" s="38"/>
      <c r="I56" s="129"/>
      <c r="J56" s="38"/>
      <c r="K56" s="38"/>
      <c r="L56" s="42"/>
    </row>
    <row r="57" s="1" customFormat="1" ht="29.28" customHeight="1">
      <c r="B57" s="37"/>
      <c r="C57" s="158" t="s">
        <v>120</v>
      </c>
      <c r="D57" s="159"/>
      <c r="E57" s="159"/>
      <c r="F57" s="159"/>
      <c r="G57" s="159"/>
      <c r="H57" s="159"/>
      <c r="I57" s="160"/>
      <c r="J57" s="161" t="s">
        <v>121</v>
      </c>
      <c r="K57" s="159"/>
      <c r="L57" s="42"/>
    </row>
    <row r="58" s="1" customFormat="1" ht="10.32" customHeight="1">
      <c r="B58" s="37"/>
      <c r="C58" s="38"/>
      <c r="D58" s="38"/>
      <c r="E58" s="38"/>
      <c r="F58" s="38"/>
      <c r="G58" s="38"/>
      <c r="H58" s="38"/>
      <c r="I58" s="129"/>
      <c r="J58" s="38"/>
      <c r="K58" s="38"/>
      <c r="L58" s="42"/>
    </row>
    <row r="59" s="1" customFormat="1" ht="22.8" customHeight="1">
      <c r="B59" s="37"/>
      <c r="C59" s="162" t="s">
        <v>70</v>
      </c>
      <c r="D59" s="38"/>
      <c r="E59" s="38"/>
      <c r="F59" s="38"/>
      <c r="G59" s="38"/>
      <c r="H59" s="38"/>
      <c r="I59" s="129"/>
      <c r="J59" s="96">
        <f>J81</f>
        <v>0</v>
      </c>
      <c r="K59" s="38"/>
      <c r="L59" s="42"/>
      <c r="AU59" s="16" t="s">
        <v>122</v>
      </c>
    </row>
    <row r="60" s="7" customFormat="1" ht="24.96" customHeight="1">
      <c r="B60" s="163"/>
      <c r="C60" s="164"/>
      <c r="D60" s="165" t="s">
        <v>132</v>
      </c>
      <c r="E60" s="166"/>
      <c r="F60" s="166"/>
      <c r="G60" s="166"/>
      <c r="H60" s="166"/>
      <c r="I60" s="167"/>
      <c r="J60" s="168">
        <f>J82</f>
        <v>0</v>
      </c>
      <c r="K60" s="164"/>
      <c r="L60" s="169"/>
    </row>
    <row r="61" s="8" customFormat="1" ht="19.92" customHeight="1">
      <c r="B61" s="170"/>
      <c r="C61" s="171"/>
      <c r="D61" s="172" t="s">
        <v>2071</v>
      </c>
      <c r="E61" s="173"/>
      <c r="F61" s="173"/>
      <c r="G61" s="173"/>
      <c r="H61" s="173"/>
      <c r="I61" s="174"/>
      <c r="J61" s="175">
        <f>J83</f>
        <v>0</v>
      </c>
      <c r="K61" s="171"/>
      <c r="L61" s="176"/>
    </row>
    <row r="62" s="1" customFormat="1" ht="21.84" customHeight="1">
      <c r="B62" s="37"/>
      <c r="C62" s="38"/>
      <c r="D62" s="38"/>
      <c r="E62" s="38"/>
      <c r="F62" s="38"/>
      <c r="G62" s="38"/>
      <c r="H62" s="38"/>
      <c r="I62" s="129"/>
      <c r="J62" s="38"/>
      <c r="K62" s="38"/>
      <c r="L62" s="42"/>
    </row>
    <row r="63" s="1" customFormat="1" ht="6.96" customHeight="1">
      <c r="B63" s="56"/>
      <c r="C63" s="57"/>
      <c r="D63" s="57"/>
      <c r="E63" s="57"/>
      <c r="F63" s="57"/>
      <c r="G63" s="57"/>
      <c r="H63" s="57"/>
      <c r="I63" s="153"/>
      <c r="J63" s="57"/>
      <c r="K63" s="57"/>
      <c r="L63" s="42"/>
    </row>
    <row r="67" s="1" customFormat="1" ht="6.96" customHeight="1">
      <c r="B67" s="58"/>
      <c r="C67" s="59"/>
      <c r="D67" s="59"/>
      <c r="E67" s="59"/>
      <c r="F67" s="59"/>
      <c r="G67" s="59"/>
      <c r="H67" s="59"/>
      <c r="I67" s="156"/>
      <c r="J67" s="59"/>
      <c r="K67" s="59"/>
      <c r="L67" s="42"/>
    </row>
    <row r="68" s="1" customFormat="1" ht="24.96" customHeight="1">
      <c r="B68" s="37"/>
      <c r="C68" s="22" t="s">
        <v>151</v>
      </c>
      <c r="D68" s="38"/>
      <c r="E68" s="38"/>
      <c r="F68" s="38"/>
      <c r="G68" s="38"/>
      <c r="H68" s="38"/>
      <c r="I68" s="129"/>
      <c r="J68" s="38"/>
      <c r="K68" s="38"/>
      <c r="L68" s="42"/>
    </row>
    <row r="69" s="1" customFormat="1" ht="6.96" customHeight="1">
      <c r="B69" s="37"/>
      <c r="C69" s="38"/>
      <c r="D69" s="38"/>
      <c r="E69" s="38"/>
      <c r="F69" s="38"/>
      <c r="G69" s="38"/>
      <c r="H69" s="38"/>
      <c r="I69" s="129"/>
      <c r="J69" s="38"/>
      <c r="K69" s="38"/>
      <c r="L69" s="42"/>
    </row>
    <row r="70" s="1" customFormat="1" ht="12" customHeight="1">
      <c r="B70" s="37"/>
      <c r="C70" s="31" t="s">
        <v>16</v>
      </c>
      <c r="D70" s="38"/>
      <c r="E70" s="38"/>
      <c r="F70" s="38"/>
      <c r="G70" s="38"/>
      <c r="H70" s="38"/>
      <c r="I70" s="129"/>
      <c r="J70" s="38"/>
      <c r="K70" s="38"/>
      <c r="L70" s="42"/>
    </row>
    <row r="71" s="1" customFormat="1" ht="16.5" customHeight="1">
      <c r="B71" s="37"/>
      <c r="C71" s="38"/>
      <c r="D71" s="38"/>
      <c r="E71" s="157" t="str">
        <f>E7</f>
        <v>Stodská nemocnice,Stav.úpravy oddělení následné péče (LDN), 2.ETAPA západní křídlo jižního traktu</v>
      </c>
      <c r="F71" s="31"/>
      <c r="G71" s="31"/>
      <c r="H71" s="31"/>
      <c r="I71" s="129"/>
      <c r="J71" s="38"/>
      <c r="K71" s="38"/>
      <c r="L71" s="42"/>
    </row>
    <row r="72" s="1" customFormat="1" ht="12" customHeight="1">
      <c r="B72" s="37"/>
      <c r="C72" s="31" t="s">
        <v>117</v>
      </c>
      <c r="D72" s="38"/>
      <c r="E72" s="38"/>
      <c r="F72" s="38"/>
      <c r="G72" s="38"/>
      <c r="H72" s="38"/>
      <c r="I72" s="129"/>
      <c r="J72" s="38"/>
      <c r="K72" s="38"/>
      <c r="L72" s="42"/>
    </row>
    <row r="73" s="1" customFormat="1" ht="16.5" customHeight="1">
      <c r="B73" s="37"/>
      <c r="C73" s="38"/>
      <c r="D73" s="38"/>
      <c r="E73" s="63" t="str">
        <f>E9</f>
        <v>Masn0604 - Mediciální plyny</v>
      </c>
      <c r="F73" s="38"/>
      <c r="G73" s="38"/>
      <c r="H73" s="38"/>
      <c r="I73" s="129"/>
      <c r="J73" s="38"/>
      <c r="K73" s="38"/>
      <c r="L73" s="42"/>
    </row>
    <row r="74" s="1" customFormat="1" ht="6.96" customHeight="1">
      <c r="B74" s="37"/>
      <c r="C74" s="38"/>
      <c r="D74" s="38"/>
      <c r="E74" s="38"/>
      <c r="F74" s="38"/>
      <c r="G74" s="38"/>
      <c r="H74" s="38"/>
      <c r="I74" s="129"/>
      <c r="J74" s="38"/>
      <c r="K74" s="38"/>
      <c r="L74" s="42"/>
    </row>
    <row r="75" s="1" customFormat="1" ht="12" customHeight="1">
      <c r="B75" s="37"/>
      <c r="C75" s="31" t="s">
        <v>21</v>
      </c>
      <c r="D75" s="38"/>
      <c r="E75" s="38"/>
      <c r="F75" s="26" t="str">
        <f>F12</f>
        <v xml:space="preserve"> </v>
      </c>
      <c r="G75" s="38"/>
      <c r="H75" s="38"/>
      <c r="I75" s="131" t="s">
        <v>23</v>
      </c>
      <c r="J75" s="66" t="str">
        <f>IF(J12="","",J12)</f>
        <v>2. 8. 2019</v>
      </c>
      <c r="K75" s="38"/>
      <c r="L75" s="42"/>
    </row>
    <row r="76" s="1" customFormat="1" ht="6.96" customHeight="1">
      <c r="B76" s="37"/>
      <c r="C76" s="38"/>
      <c r="D76" s="38"/>
      <c r="E76" s="38"/>
      <c r="F76" s="38"/>
      <c r="G76" s="38"/>
      <c r="H76" s="38"/>
      <c r="I76" s="129"/>
      <c r="J76" s="38"/>
      <c r="K76" s="38"/>
      <c r="L76" s="42"/>
    </row>
    <row r="77" s="1" customFormat="1" ht="24.9" customHeight="1">
      <c r="B77" s="37"/>
      <c r="C77" s="31" t="s">
        <v>25</v>
      </c>
      <c r="D77" s="38"/>
      <c r="E77" s="38"/>
      <c r="F77" s="26" t="str">
        <f>E15</f>
        <v>Stodská nemocnice a.s.</v>
      </c>
      <c r="G77" s="38"/>
      <c r="H77" s="38"/>
      <c r="I77" s="131" t="s">
        <v>31</v>
      </c>
      <c r="J77" s="35" t="str">
        <f>E21</f>
        <v>Mastný-architektonicko projektová kancelář</v>
      </c>
      <c r="K77" s="38"/>
      <c r="L77" s="42"/>
    </row>
    <row r="78" s="1" customFormat="1" ht="13.65" customHeight="1">
      <c r="B78" s="37"/>
      <c r="C78" s="31" t="s">
        <v>29</v>
      </c>
      <c r="D78" s="38"/>
      <c r="E78" s="38"/>
      <c r="F78" s="26" t="str">
        <f>IF(E18="","",E18)</f>
        <v>Vyplň údaj</v>
      </c>
      <c r="G78" s="38"/>
      <c r="H78" s="38"/>
      <c r="I78" s="131" t="s">
        <v>34</v>
      </c>
      <c r="J78" s="35" t="str">
        <f>E24</f>
        <v>Straka</v>
      </c>
      <c r="K78" s="38"/>
      <c r="L78" s="42"/>
    </row>
    <row r="79" s="1" customFormat="1" ht="10.32" customHeight="1">
      <c r="B79" s="37"/>
      <c r="C79" s="38"/>
      <c r="D79" s="38"/>
      <c r="E79" s="38"/>
      <c r="F79" s="38"/>
      <c r="G79" s="38"/>
      <c r="H79" s="38"/>
      <c r="I79" s="129"/>
      <c r="J79" s="38"/>
      <c r="K79" s="38"/>
      <c r="L79" s="42"/>
    </row>
    <row r="80" s="9" customFormat="1" ht="29.28" customHeight="1">
      <c r="B80" s="177"/>
      <c r="C80" s="178" t="s">
        <v>152</v>
      </c>
      <c r="D80" s="179" t="s">
        <v>57</v>
      </c>
      <c r="E80" s="179" t="s">
        <v>53</v>
      </c>
      <c r="F80" s="179" t="s">
        <v>54</v>
      </c>
      <c r="G80" s="179" t="s">
        <v>153</v>
      </c>
      <c r="H80" s="179" t="s">
        <v>154</v>
      </c>
      <c r="I80" s="180" t="s">
        <v>155</v>
      </c>
      <c r="J80" s="179" t="s">
        <v>121</v>
      </c>
      <c r="K80" s="181" t="s">
        <v>156</v>
      </c>
      <c r="L80" s="182"/>
      <c r="M80" s="86" t="s">
        <v>19</v>
      </c>
      <c r="N80" s="87" t="s">
        <v>42</v>
      </c>
      <c r="O80" s="87" t="s">
        <v>157</v>
      </c>
      <c r="P80" s="87" t="s">
        <v>158</v>
      </c>
      <c r="Q80" s="87" t="s">
        <v>159</v>
      </c>
      <c r="R80" s="87" t="s">
        <v>160</v>
      </c>
      <c r="S80" s="87" t="s">
        <v>161</v>
      </c>
      <c r="T80" s="88" t="s">
        <v>162</v>
      </c>
    </row>
    <row r="81" s="1" customFormat="1" ht="22.8" customHeight="1">
      <c r="B81" s="37"/>
      <c r="C81" s="93" t="s">
        <v>163</v>
      </c>
      <c r="D81" s="38"/>
      <c r="E81" s="38"/>
      <c r="F81" s="38"/>
      <c r="G81" s="38"/>
      <c r="H81" s="38"/>
      <c r="I81" s="129"/>
      <c r="J81" s="183">
        <f>BK81</f>
        <v>0</v>
      </c>
      <c r="K81" s="38"/>
      <c r="L81" s="42"/>
      <c r="M81" s="89"/>
      <c r="N81" s="90"/>
      <c r="O81" s="90"/>
      <c r="P81" s="184">
        <f>P82</f>
        <v>0</v>
      </c>
      <c r="Q81" s="90"/>
      <c r="R81" s="184">
        <f>R82</f>
        <v>0.00147</v>
      </c>
      <c r="S81" s="90"/>
      <c r="T81" s="185">
        <f>T82</f>
        <v>0</v>
      </c>
      <c r="AT81" s="16" t="s">
        <v>71</v>
      </c>
      <c r="AU81" s="16" t="s">
        <v>122</v>
      </c>
      <c r="BK81" s="186">
        <f>BK82</f>
        <v>0</v>
      </c>
    </row>
    <row r="82" s="10" customFormat="1" ht="25.92" customHeight="1">
      <c r="B82" s="187"/>
      <c r="C82" s="188"/>
      <c r="D82" s="189" t="s">
        <v>71</v>
      </c>
      <c r="E82" s="190" t="s">
        <v>1057</v>
      </c>
      <c r="F82" s="190" t="s">
        <v>1058</v>
      </c>
      <c r="G82" s="188"/>
      <c r="H82" s="188"/>
      <c r="I82" s="191"/>
      <c r="J82" s="192">
        <f>BK82</f>
        <v>0</v>
      </c>
      <c r="K82" s="188"/>
      <c r="L82" s="193"/>
      <c r="M82" s="194"/>
      <c r="N82" s="195"/>
      <c r="O82" s="195"/>
      <c r="P82" s="196">
        <f>P83</f>
        <v>0</v>
      </c>
      <c r="Q82" s="195"/>
      <c r="R82" s="196">
        <f>R83</f>
        <v>0.00147</v>
      </c>
      <c r="S82" s="195"/>
      <c r="T82" s="197">
        <f>T83</f>
        <v>0</v>
      </c>
      <c r="AR82" s="198" t="s">
        <v>82</v>
      </c>
      <c r="AT82" s="199" t="s">
        <v>71</v>
      </c>
      <c r="AU82" s="199" t="s">
        <v>72</v>
      </c>
      <c r="AY82" s="198" t="s">
        <v>166</v>
      </c>
      <c r="BK82" s="200">
        <f>BK83</f>
        <v>0</v>
      </c>
    </row>
    <row r="83" s="10" customFormat="1" ht="22.8" customHeight="1">
      <c r="B83" s="187"/>
      <c r="C83" s="188"/>
      <c r="D83" s="189" t="s">
        <v>71</v>
      </c>
      <c r="E83" s="201" t="s">
        <v>2072</v>
      </c>
      <c r="F83" s="201" t="s">
        <v>2073</v>
      </c>
      <c r="G83" s="188"/>
      <c r="H83" s="188"/>
      <c r="I83" s="191"/>
      <c r="J83" s="202">
        <f>BK83</f>
        <v>0</v>
      </c>
      <c r="K83" s="188"/>
      <c r="L83" s="193"/>
      <c r="M83" s="194"/>
      <c r="N83" s="195"/>
      <c r="O83" s="195"/>
      <c r="P83" s="196">
        <f>P84</f>
        <v>0</v>
      </c>
      <c r="Q83" s="195"/>
      <c r="R83" s="196">
        <f>R84</f>
        <v>0.00147</v>
      </c>
      <c r="S83" s="195"/>
      <c r="T83" s="197">
        <f>T84</f>
        <v>0</v>
      </c>
      <c r="AR83" s="198" t="s">
        <v>82</v>
      </c>
      <c r="AT83" s="199" t="s">
        <v>71</v>
      </c>
      <c r="AU83" s="199" t="s">
        <v>80</v>
      </c>
      <c r="AY83" s="198" t="s">
        <v>166</v>
      </c>
      <c r="BK83" s="200">
        <f>BK84</f>
        <v>0</v>
      </c>
    </row>
    <row r="84" s="1" customFormat="1" ht="16.5" customHeight="1">
      <c r="B84" s="37"/>
      <c r="C84" s="203" t="s">
        <v>80</v>
      </c>
      <c r="D84" s="203" t="s">
        <v>168</v>
      </c>
      <c r="E84" s="204" t="s">
        <v>2074</v>
      </c>
      <c r="F84" s="205" t="s">
        <v>2073</v>
      </c>
      <c r="G84" s="206" t="s">
        <v>251</v>
      </c>
      <c r="H84" s="207">
        <v>1</v>
      </c>
      <c r="I84" s="208"/>
      <c r="J84" s="209">
        <f>ROUND(I84*H84,2)</f>
        <v>0</v>
      </c>
      <c r="K84" s="205" t="s">
        <v>19</v>
      </c>
      <c r="L84" s="42"/>
      <c r="M84" s="263" t="s">
        <v>19</v>
      </c>
      <c r="N84" s="264" t="s">
        <v>43</v>
      </c>
      <c r="O84" s="261"/>
      <c r="P84" s="265">
        <f>O84*H84</f>
        <v>0</v>
      </c>
      <c r="Q84" s="265">
        <v>0.00147</v>
      </c>
      <c r="R84" s="265">
        <f>Q84*H84</f>
        <v>0.00147</v>
      </c>
      <c r="S84" s="265">
        <v>0</v>
      </c>
      <c r="T84" s="266">
        <f>S84*H84</f>
        <v>0</v>
      </c>
      <c r="AR84" s="16" t="s">
        <v>267</v>
      </c>
      <c r="AT84" s="16" t="s">
        <v>168</v>
      </c>
      <c r="AU84" s="16" t="s">
        <v>82</v>
      </c>
      <c r="AY84" s="16" t="s">
        <v>166</v>
      </c>
      <c r="BE84" s="214">
        <f>IF(N84="základní",J84,0)</f>
        <v>0</v>
      </c>
      <c r="BF84" s="214">
        <f>IF(N84="snížená",J84,0)</f>
        <v>0</v>
      </c>
      <c r="BG84" s="214">
        <f>IF(N84="zákl. přenesená",J84,0)</f>
        <v>0</v>
      </c>
      <c r="BH84" s="214">
        <f>IF(N84="sníž. přenesená",J84,0)</f>
        <v>0</v>
      </c>
      <c r="BI84" s="214">
        <f>IF(N84="nulová",J84,0)</f>
        <v>0</v>
      </c>
      <c r="BJ84" s="16" t="s">
        <v>80</v>
      </c>
      <c r="BK84" s="214">
        <f>ROUND(I84*H84,2)</f>
        <v>0</v>
      </c>
      <c r="BL84" s="16" t="s">
        <v>267</v>
      </c>
      <c r="BM84" s="16" t="s">
        <v>2075</v>
      </c>
    </row>
    <row r="85" s="1" customFormat="1" ht="6.96" customHeight="1">
      <c r="B85" s="56"/>
      <c r="C85" s="57"/>
      <c r="D85" s="57"/>
      <c r="E85" s="57"/>
      <c r="F85" s="57"/>
      <c r="G85" s="57"/>
      <c r="H85" s="57"/>
      <c r="I85" s="153"/>
      <c r="J85" s="57"/>
      <c r="K85" s="57"/>
      <c r="L85" s="42"/>
    </row>
  </sheetData>
  <sheetProtection sheet="1" autoFilter="0" formatColumns="0" formatRows="0" objects="1" scenarios="1" spinCount="100000" saltValue="7SqhYbIgFI0uT83eP7Legu30oUJGbX3Nqy6Cs3Y5vSVPjJ2ODjkG3GKA8rWfGPSWOXjMfK9EiO6xyLcKl4F/lQ==" hashValue="0apFVPO5OCJoPjNT8HlqqtdIW3+L6XuXlh/+e5k/ZNiNQRN5Kfu2SXZlRKHEYNffx2ppquqkC8OasZcemkisNg==" algorithmName="SHA-512" password="CC35"/>
  <autoFilter ref="C80:K84"/>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2"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6" t="s">
        <v>94</v>
      </c>
    </row>
    <row r="3" ht="6.96" customHeight="1">
      <c r="B3" s="123"/>
      <c r="C3" s="124"/>
      <c r="D3" s="124"/>
      <c r="E3" s="124"/>
      <c r="F3" s="124"/>
      <c r="G3" s="124"/>
      <c r="H3" s="124"/>
      <c r="I3" s="125"/>
      <c r="J3" s="124"/>
      <c r="K3" s="124"/>
      <c r="L3" s="19"/>
      <c r="AT3" s="16" t="s">
        <v>82</v>
      </c>
    </row>
    <row r="4" ht="24.96" customHeight="1">
      <c r="B4" s="19"/>
      <c r="D4" s="126" t="s">
        <v>116</v>
      </c>
      <c r="L4" s="19"/>
      <c r="M4" s="23" t="s">
        <v>10</v>
      </c>
      <c r="AT4" s="16" t="s">
        <v>4</v>
      </c>
    </row>
    <row r="5" ht="6.96" customHeight="1">
      <c r="B5" s="19"/>
      <c r="L5" s="19"/>
    </row>
    <row r="6" ht="12" customHeight="1">
      <c r="B6" s="19"/>
      <c r="D6" s="127" t="s">
        <v>16</v>
      </c>
      <c r="L6" s="19"/>
    </row>
    <row r="7" ht="16.5" customHeight="1">
      <c r="B7" s="19"/>
      <c r="E7" s="128" t="str">
        <f>'Rekapitulace stavby'!K6</f>
        <v>Stodská nemocnice,Stav.úpravy oddělení následné péče (LDN), 2.ETAPA západní křídlo jižního traktu</v>
      </c>
      <c r="F7" s="127"/>
      <c r="G7" s="127"/>
      <c r="H7" s="127"/>
      <c r="L7" s="19"/>
    </row>
    <row r="8" s="1" customFormat="1" ht="12" customHeight="1">
      <c r="B8" s="42"/>
      <c r="D8" s="127" t="s">
        <v>117</v>
      </c>
      <c r="I8" s="129"/>
      <c r="L8" s="42"/>
    </row>
    <row r="9" s="1" customFormat="1" ht="36.96" customHeight="1">
      <c r="B9" s="42"/>
      <c r="E9" s="130" t="s">
        <v>2076</v>
      </c>
      <c r="F9" s="1"/>
      <c r="G9" s="1"/>
      <c r="H9" s="1"/>
      <c r="I9" s="129"/>
      <c r="L9" s="42"/>
    </row>
    <row r="10" s="1" customFormat="1">
      <c r="B10" s="42"/>
      <c r="I10" s="129"/>
      <c r="L10" s="42"/>
    </row>
    <row r="11" s="1" customFormat="1" ht="12" customHeight="1">
      <c r="B11" s="42"/>
      <c r="D11" s="127" t="s">
        <v>18</v>
      </c>
      <c r="F11" s="16" t="s">
        <v>19</v>
      </c>
      <c r="I11" s="131" t="s">
        <v>20</v>
      </c>
      <c r="J11" s="16" t="s">
        <v>19</v>
      </c>
      <c r="L11" s="42"/>
    </row>
    <row r="12" s="1" customFormat="1" ht="12" customHeight="1">
      <c r="B12" s="42"/>
      <c r="D12" s="127" t="s">
        <v>21</v>
      </c>
      <c r="F12" s="16" t="s">
        <v>22</v>
      </c>
      <c r="I12" s="131" t="s">
        <v>23</v>
      </c>
      <c r="J12" s="132" t="str">
        <f>'Rekapitulace stavby'!AN8</f>
        <v>2. 8. 2019</v>
      </c>
      <c r="L12" s="42"/>
    </row>
    <row r="13" s="1" customFormat="1" ht="10.8" customHeight="1">
      <c r="B13" s="42"/>
      <c r="I13" s="129"/>
      <c r="L13" s="42"/>
    </row>
    <row r="14" s="1" customFormat="1" ht="12" customHeight="1">
      <c r="B14" s="42"/>
      <c r="D14" s="127" t="s">
        <v>25</v>
      </c>
      <c r="I14" s="131" t="s">
        <v>26</v>
      </c>
      <c r="J14" s="16" t="s">
        <v>19</v>
      </c>
      <c r="L14" s="42"/>
    </row>
    <row r="15" s="1" customFormat="1" ht="18" customHeight="1">
      <c r="B15" s="42"/>
      <c r="E15" s="16" t="s">
        <v>27</v>
      </c>
      <c r="I15" s="131" t="s">
        <v>28</v>
      </c>
      <c r="J15" s="16" t="s">
        <v>19</v>
      </c>
      <c r="L15" s="42"/>
    </row>
    <row r="16" s="1" customFormat="1" ht="6.96" customHeight="1">
      <c r="B16" s="42"/>
      <c r="I16" s="129"/>
      <c r="L16" s="42"/>
    </row>
    <row r="17" s="1" customFormat="1" ht="12" customHeight="1">
      <c r="B17" s="42"/>
      <c r="D17" s="127" t="s">
        <v>29</v>
      </c>
      <c r="I17" s="131" t="s">
        <v>26</v>
      </c>
      <c r="J17" s="32" t="str">
        <f>'Rekapitulace stavby'!AN13</f>
        <v>Vyplň údaj</v>
      </c>
      <c r="L17" s="42"/>
    </row>
    <row r="18" s="1" customFormat="1" ht="18" customHeight="1">
      <c r="B18" s="42"/>
      <c r="E18" s="32" t="str">
        <f>'Rekapitulace stavby'!E14</f>
        <v>Vyplň údaj</v>
      </c>
      <c r="F18" s="16"/>
      <c r="G18" s="16"/>
      <c r="H18" s="16"/>
      <c r="I18" s="131" t="s">
        <v>28</v>
      </c>
      <c r="J18" s="32" t="str">
        <f>'Rekapitulace stavby'!AN14</f>
        <v>Vyplň údaj</v>
      </c>
      <c r="L18" s="42"/>
    </row>
    <row r="19" s="1" customFormat="1" ht="6.96" customHeight="1">
      <c r="B19" s="42"/>
      <c r="I19" s="129"/>
      <c r="L19" s="42"/>
    </row>
    <row r="20" s="1" customFormat="1" ht="12" customHeight="1">
      <c r="B20" s="42"/>
      <c r="D20" s="127" t="s">
        <v>31</v>
      </c>
      <c r="I20" s="131" t="s">
        <v>26</v>
      </c>
      <c r="J20" s="16" t="s">
        <v>19</v>
      </c>
      <c r="L20" s="42"/>
    </row>
    <row r="21" s="1" customFormat="1" ht="18" customHeight="1">
      <c r="B21" s="42"/>
      <c r="E21" s="16" t="s">
        <v>32</v>
      </c>
      <c r="I21" s="131" t="s">
        <v>28</v>
      </c>
      <c r="J21" s="16" t="s">
        <v>19</v>
      </c>
      <c r="L21" s="42"/>
    </row>
    <row r="22" s="1" customFormat="1" ht="6.96" customHeight="1">
      <c r="B22" s="42"/>
      <c r="I22" s="129"/>
      <c r="L22" s="42"/>
    </row>
    <row r="23" s="1" customFormat="1" ht="12" customHeight="1">
      <c r="B23" s="42"/>
      <c r="D23" s="127" t="s">
        <v>34</v>
      </c>
      <c r="I23" s="131" t="s">
        <v>26</v>
      </c>
      <c r="J23" s="16" t="s">
        <v>19</v>
      </c>
      <c r="L23" s="42"/>
    </row>
    <row r="24" s="1" customFormat="1" ht="18" customHeight="1">
      <c r="B24" s="42"/>
      <c r="E24" s="16" t="s">
        <v>35</v>
      </c>
      <c r="I24" s="131" t="s">
        <v>28</v>
      </c>
      <c r="J24" s="16" t="s">
        <v>19</v>
      </c>
      <c r="L24" s="42"/>
    </row>
    <row r="25" s="1" customFormat="1" ht="6.96" customHeight="1">
      <c r="B25" s="42"/>
      <c r="I25" s="129"/>
      <c r="L25" s="42"/>
    </row>
    <row r="26" s="1" customFormat="1" ht="12" customHeight="1">
      <c r="B26" s="42"/>
      <c r="D26" s="127" t="s">
        <v>36</v>
      </c>
      <c r="I26" s="129"/>
      <c r="L26" s="42"/>
    </row>
    <row r="27" s="6" customFormat="1" ht="16.5" customHeight="1">
      <c r="B27" s="133"/>
      <c r="E27" s="134" t="s">
        <v>19</v>
      </c>
      <c r="F27" s="134"/>
      <c r="G27" s="134"/>
      <c r="H27" s="134"/>
      <c r="I27" s="135"/>
      <c r="L27" s="133"/>
    </row>
    <row r="28" s="1" customFormat="1" ht="6.96" customHeight="1">
      <c r="B28" s="42"/>
      <c r="I28" s="129"/>
      <c r="L28" s="42"/>
    </row>
    <row r="29" s="1" customFormat="1" ht="6.96" customHeight="1">
      <c r="B29" s="42"/>
      <c r="D29" s="70"/>
      <c r="E29" s="70"/>
      <c r="F29" s="70"/>
      <c r="G29" s="70"/>
      <c r="H29" s="70"/>
      <c r="I29" s="136"/>
      <c r="J29" s="70"/>
      <c r="K29" s="70"/>
      <c r="L29" s="42"/>
    </row>
    <row r="30" s="1" customFormat="1" ht="25.44" customHeight="1">
      <c r="B30" s="42"/>
      <c r="D30" s="137" t="s">
        <v>38</v>
      </c>
      <c r="I30" s="129"/>
      <c r="J30" s="138">
        <f>ROUND(J81, 2)</f>
        <v>0</v>
      </c>
      <c r="L30" s="42"/>
    </row>
    <row r="31" s="1" customFormat="1" ht="6.96" customHeight="1">
      <c r="B31" s="42"/>
      <c r="D31" s="70"/>
      <c r="E31" s="70"/>
      <c r="F31" s="70"/>
      <c r="G31" s="70"/>
      <c r="H31" s="70"/>
      <c r="I31" s="136"/>
      <c r="J31" s="70"/>
      <c r="K31" s="70"/>
      <c r="L31" s="42"/>
    </row>
    <row r="32" s="1" customFormat="1" ht="14.4" customHeight="1">
      <c r="B32" s="42"/>
      <c r="F32" s="139" t="s">
        <v>40</v>
      </c>
      <c r="I32" s="140" t="s">
        <v>39</v>
      </c>
      <c r="J32" s="139" t="s">
        <v>41</v>
      </c>
      <c r="L32" s="42"/>
    </row>
    <row r="33" s="1" customFormat="1" ht="14.4" customHeight="1">
      <c r="B33" s="42"/>
      <c r="D33" s="127" t="s">
        <v>42</v>
      </c>
      <c r="E33" s="127" t="s">
        <v>43</v>
      </c>
      <c r="F33" s="141">
        <f>ROUND((SUM(BE81:BE84)),  2)</f>
        <v>0</v>
      </c>
      <c r="I33" s="142">
        <v>0.20999999999999999</v>
      </c>
      <c r="J33" s="141">
        <f>ROUND(((SUM(BE81:BE84))*I33),  2)</f>
        <v>0</v>
      </c>
      <c r="L33" s="42"/>
    </row>
    <row r="34" s="1" customFormat="1" ht="14.4" customHeight="1">
      <c r="B34" s="42"/>
      <c r="E34" s="127" t="s">
        <v>44</v>
      </c>
      <c r="F34" s="141">
        <f>ROUND((SUM(BF81:BF84)),  2)</f>
        <v>0</v>
      </c>
      <c r="I34" s="142">
        <v>0.14999999999999999</v>
      </c>
      <c r="J34" s="141">
        <f>ROUND(((SUM(BF81:BF84))*I34),  2)</f>
        <v>0</v>
      </c>
      <c r="L34" s="42"/>
    </row>
    <row r="35" hidden="1" s="1" customFormat="1" ht="14.4" customHeight="1">
      <c r="B35" s="42"/>
      <c r="E35" s="127" t="s">
        <v>45</v>
      </c>
      <c r="F35" s="141">
        <f>ROUND((SUM(BG81:BG84)),  2)</f>
        <v>0</v>
      </c>
      <c r="I35" s="142">
        <v>0.20999999999999999</v>
      </c>
      <c r="J35" s="141">
        <f>0</f>
        <v>0</v>
      </c>
      <c r="L35" s="42"/>
    </row>
    <row r="36" hidden="1" s="1" customFormat="1" ht="14.4" customHeight="1">
      <c r="B36" s="42"/>
      <c r="E36" s="127" t="s">
        <v>46</v>
      </c>
      <c r="F36" s="141">
        <f>ROUND((SUM(BH81:BH84)),  2)</f>
        <v>0</v>
      </c>
      <c r="I36" s="142">
        <v>0.14999999999999999</v>
      </c>
      <c r="J36" s="141">
        <f>0</f>
        <v>0</v>
      </c>
      <c r="L36" s="42"/>
    </row>
    <row r="37" hidden="1" s="1" customFormat="1" ht="14.4" customHeight="1">
      <c r="B37" s="42"/>
      <c r="E37" s="127" t="s">
        <v>47</v>
      </c>
      <c r="F37" s="141">
        <f>ROUND((SUM(BI81:BI84)),  2)</f>
        <v>0</v>
      </c>
      <c r="I37" s="142">
        <v>0</v>
      </c>
      <c r="J37" s="141">
        <f>0</f>
        <v>0</v>
      </c>
      <c r="L37" s="42"/>
    </row>
    <row r="38" s="1" customFormat="1" ht="6.96" customHeight="1">
      <c r="B38" s="42"/>
      <c r="I38" s="129"/>
      <c r="L38" s="42"/>
    </row>
    <row r="39" s="1" customFormat="1" ht="25.44" customHeight="1">
      <c r="B39" s="42"/>
      <c r="C39" s="143"/>
      <c r="D39" s="144" t="s">
        <v>48</v>
      </c>
      <c r="E39" s="145"/>
      <c r="F39" s="145"/>
      <c r="G39" s="146" t="s">
        <v>49</v>
      </c>
      <c r="H39" s="147" t="s">
        <v>50</v>
      </c>
      <c r="I39" s="148"/>
      <c r="J39" s="149">
        <f>SUM(J30:J37)</f>
        <v>0</v>
      </c>
      <c r="K39" s="150"/>
      <c r="L39" s="42"/>
    </row>
    <row r="40" s="1" customFormat="1" ht="14.4" customHeight="1">
      <c r="B40" s="151"/>
      <c r="C40" s="152"/>
      <c r="D40" s="152"/>
      <c r="E40" s="152"/>
      <c r="F40" s="152"/>
      <c r="G40" s="152"/>
      <c r="H40" s="152"/>
      <c r="I40" s="153"/>
      <c r="J40" s="152"/>
      <c r="K40" s="152"/>
      <c r="L40" s="42"/>
    </row>
    <row r="44" s="1" customFormat="1" ht="6.96" customHeight="1">
      <c r="B44" s="154"/>
      <c r="C44" s="155"/>
      <c r="D44" s="155"/>
      <c r="E44" s="155"/>
      <c r="F44" s="155"/>
      <c r="G44" s="155"/>
      <c r="H44" s="155"/>
      <c r="I44" s="156"/>
      <c r="J44" s="155"/>
      <c r="K44" s="155"/>
      <c r="L44" s="42"/>
    </row>
    <row r="45" s="1" customFormat="1" ht="24.96" customHeight="1">
      <c r="B45" s="37"/>
      <c r="C45" s="22" t="s">
        <v>119</v>
      </c>
      <c r="D45" s="38"/>
      <c r="E45" s="38"/>
      <c r="F45" s="38"/>
      <c r="G45" s="38"/>
      <c r="H45" s="38"/>
      <c r="I45" s="129"/>
      <c r="J45" s="38"/>
      <c r="K45" s="38"/>
      <c r="L45" s="42"/>
    </row>
    <row r="46" s="1" customFormat="1" ht="6.96" customHeight="1">
      <c r="B46" s="37"/>
      <c r="C46" s="38"/>
      <c r="D46" s="38"/>
      <c r="E46" s="38"/>
      <c r="F46" s="38"/>
      <c r="G46" s="38"/>
      <c r="H46" s="38"/>
      <c r="I46" s="129"/>
      <c r="J46" s="38"/>
      <c r="K46" s="38"/>
      <c r="L46" s="42"/>
    </row>
    <row r="47" s="1" customFormat="1" ht="12" customHeight="1">
      <c r="B47" s="37"/>
      <c r="C47" s="31" t="s">
        <v>16</v>
      </c>
      <c r="D47" s="38"/>
      <c r="E47" s="38"/>
      <c r="F47" s="38"/>
      <c r="G47" s="38"/>
      <c r="H47" s="38"/>
      <c r="I47" s="129"/>
      <c r="J47" s="38"/>
      <c r="K47" s="38"/>
      <c r="L47" s="42"/>
    </row>
    <row r="48" s="1" customFormat="1" ht="16.5" customHeight="1">
      <c r="B48" s="37"/>
      <c r="C48" s="38"/>
      <c r="D48" s="38"/>
      <c r="E48" s="157" t="str">
        <f>E7</f>
        <v>Stodská nemocnice,Stav.úpravy oddělení následné péče (LDN), 2.ETAPA západní křídlo jižního traktu</v>
      </c>
      <c r="F48" s="31"/>
      <c r="G48" s="31"/>
      <c r="H48" s="31"/>
      <c r="I48" s="129"/>
      <c r="J48" s="38"/>
      <c r="K48" s="38"/>
      <c r="L48" s="42"/>
    </row>
    <row r="49" s="1" customFormat="1" ht="12" customHeight="1">
      <c r="B49" s="37"/>
      <c r="C49" s="31" t="s">
        <v>117</v>
      </c>
      <c r="D49" s="38"/>
      <c r="E49" s="38"/>
      <c r="F49" s="38"/>
      <c r="G49" s="38"/>
      <c r="H49" s="38"/>
      <c r="I49" s="129"/>
      <c r="J49" s="38"/>
      <c r="K49" s="38"/>
      <c r="L49" s="42"/>
    </row>
    <row r="50" s="1" customFormat="1" ht="16.5" customHeight="1">
      <c r="B50" s="37"/>
      <c r="C50" s="38"/>
      <c r="D50" s="38"/>
      <c r="E50" s="63" t="str">
        <f>E9</f>
        <v>Masn0605 - Vzduchotechnika</v>
      </c>
      <c r="F50" s="38"/>
      <c r="G50" s="38"/>
      <c r="H50" s="38"/>
      <c r="I50" s="129"/>
      <c r="J50" s="38"/>
      <c r="K50" s="38"/>
      <c r="L50" s="42"/>
    </row>
    <row r="51" s="1" customFormat="1" ht="6.96" customHeight="1">
      <c r="B51" s="37"/>
      <c r="C51" s="38"/>
      <c r="D51" s="38"/>
      <c r="E51" s="38"/>
      <c r="F51" s="38"/>
      <c r="G51" s="38"/>
      <c r="H51" s="38"/>
      <c r="I51" s="129"/>
      <c r="J51" s="38"/>
      <c r="K51" s="38"/>
      <c r="L51" s="42"/>
    </row>
    <row r="52" s="1" customFormat="1" ht="12" customHeight="1">
      <c r="B52" s="37"/>
      <c r="C52" s="31" t="s">
        <v>21</v>
      </c>
      <c r="D52" s="38"/>
      <c r="E52" s="38"/>
      <c r="F52" s="26" t="str">
        <f>F12</f>
        <v xml:space="preserve"> </v>
      </c>
      <c r="G52" s="38"/>
      <c r="H52" s="38"/>
      <c r="I52" s="131" t="s">
        <v>23</v>
      </c>
      <c r="J52" s="66" t="str">
        <f>IF(J12="","",J12)</f>
        <v>2. 8. 2019</v>
      </c>
      <c r="K52" s="38"/>
      <c r="L52" s="42"/>
    </row>
    <row r="53" s="1" customFormat="1" ht="6.96" customHeight="1">
      <c r="B53" s="37"/>
      <c r="C53" s="38"/>
      <c r="D53" s="38"/>
      <c r="E53" s="38"/>
      <c r="F53" s="38"/>
      <c r="G53" s="38"/>
      <c r="H53" s="38"/>
      <c r="I53" s="129"/>
      <c r="J53" s="38"/>
      <c r="K53" s="38"/>
      <c r="L53" s="42"/>
    </row>
    <row r="54" s="1" customFormat="1" ht="24.9" customHeight="1">
      <c r="B54" s="37"/>
      <c r="C54" s="31" t="s">
        <v>25</v>
      </c>
      <c r="D54" s="38"/>
      <c r="E54" s="38"/>
      <c r="F54" s="26" t="str">
        <f>E15</f>
        <v>Stodská nemocnice a.s.</v>
      </c>
      <c r="G54" s="38"/>
      <c r="H54" s="38"/>
      <c r="I54" s="131" t="s">
        <v>31</v>
      </c>
      <c r="J54" s="35" t="str">
        <f>E21</f>
        <v>Mastný-architektonicko projektová kancelář</v>
      </c>
      <c r="K54" s="38"/>
      <c r="L54" s="42"/>
    </row>
    <row r="55" s="1" customFormat="1" ht="13.65" customHeight="1">
      <c r="B55" s="37"/>
      <c r="C55" s="31" t="s">
        <v>29</v>
      </c>
      <c r="D55" s="38"/>
      <c r="E55" s="38"/>
      <c r="F55" s="26" t="str">
        <f>IF(E18="","",E18)</f>
        <v>Vyplň údaj</v>
      </c>
      <c r="G55" s="38"/>
      <c r="H55" s="38"/>
      <c r="I55" s="131" t="s">
        <v>34</v>
      </c>
      <c r="J55" s="35" t="str">
        <f>E24</f>
        <v>Straka</v>
      </c>
      <c r="K55" s="38"/>
      <c r="L55" s="42"/>
    </row>
    <row r="56" s="1" customFormat="1" ht="10.32" customHeight="1">
      <c r="B56" s="37"/>
      <c r="C56" s="38"/>
      <c r="D56" s="38"/>
      <c r="E56" s="38"/>
      <c r="F56" s="38"/>
      <c r="G56" s="38"/>
      <c r="H56" s="38"/>
      <c r="I56" s="129"/>
      <c r="J56" s="38"/>
      <c r="K56" s="38"/>
      <c r="L56" s="42"/>
    </row>
    <row r="57" s="1" customFormat="1" ht="29.28" customHeight="1">
      <c r="B57" s="37"/>
      <c r="C57" s="158" t="s">
        <v>120</v>
      </c>
      <c r="D57" s="159"/>
      <c r="E57" s="159"/>
      <c r="F57" s="159"/>
      <c r="G57" s="159"/>
      <c r="H57" s="159"/>
      <c r="I57" s="160"/>
      <c r="J57" s="161" t="s">
        <v>121</v>
      </c>
      <c r="K57" s="159"/>
      <c r="L57" s="42"/>
    </row>
    <row r="58" s="1" customFormat="1" ht="10.32" customHeight="1">
      <c r="B58" s="37"/>
      <c r="C58" s="38"/>
      <c r="D58" s="38"/>
      <c r="E58" s="38"/>
      <c r="F58" s="38"/>
      <c r="G58" s="38"/>
      <c r="H58" s="38"/>
      <c r="I58" s="129"/>
      <c r="J58" s="38"/>
      <c r="K58" s="38"/>
      <c r="L58" s="42"/>
    </row>
    <row r="59" s="1" customFormat="1" ht="22.8" customHeight="1">
      <c r="B59" s="37"/>
      <c r="C59" s="162" t="s">
        <v>70</v>
      </c>
      <c r="D59" s="38"/>
      <c r="E59" s="38"/>
      <c r="F59" s="38"/>
      <c r="G59" s="38"/>
      <c r="H59" s="38"/>
      <c r="I59" s="129"/>
      <c r="J59" s="96">
        <f>J81</f>
        <v>0</v>
      </c>
      <c r="K59" s="38"/>
      <c r="L59" s="42"/>
      <c r="AU59" s="16" t="s">
        <v>122</v>
      </c>
    </row>
    <row r="60" s="7" customFormat="1" ht="24.96" customHeight="1">
      <c r="B60" s="163"/>
      <c r="C60" s="164"/>
      <c r="D60" s="165" t="s">
        <v>132</v>
      </c>
      <c r="E60" s="166"/>
      <c r="F60" s="166"/>
      <c r="G60" s="166"/>
      <c r="H60" s="166"/>
      <c r="I60" s="167"/>
      <c r="J60" s="168">
        <f>J82</f>
        <v>0</v>
      </c>
      <c r="K60" s="164"/>
      <c r="L60" s="169"/>
    </row>
    <row r="61" s="8" customFormat="1" ht="19.92" customHeight="1">
      <c r="B61" s="170"/>
      <c r="C61" s="171"/>
      <c r="D61" s="172" t="s">
        <v>2077</v>
      </c>
      <c r="E61" s="173"/>
      <c r="F61" s="173"/>
      <c r="G61" s="173"/>
      <c r="H61" s="173"/>
      <c r="I61" s="174"/>
      <c r="J61" s="175">
        <f>J83</f>
        <v>0</v>
      </c>
      <c r="K61" s="171"/>
      <c r="L61" s="176"/>
    </row>
    <row r="62" s="1" customFormat="1" ht="21.84" customHeight="1">
      <c r="B62" s="37"/>
      <c r="C62" s="38"/>
      <c r="D62" s="38"/>
      <c r="E62" s="38"/>
      <c r="F62" s="38"/>
      <c r="G62" s="38"/>
      <c r="H62" s="38"/>
      <c r="I62" s="129"/>
      <c r="J62" s="38"/>
      <c r="K62" s="38"/>
      <c r="L62" s="42"/>
    </row>
    <row r="63" s="1" customFormat="1" ht="6.96" customHeight="1">
      <c r="B63" s="56"/>
      <c r="C63" s="57"/>
      <c r="D63" s="57"/>
      <c r="E63" s="57"/>
      <c r="F63" s="57"/>
      <c r="G63" s="57"/>
      <c r="H63" s="57"/>
      <c r="I63" s="153"/>
      <c r="J63" s="57"/>
      <c r="K63" s="57"/>
      <c r="L63" s="42"/>
    </row>
    <row r="67" s="1" customFormat="1" ht="6.96" customHeight="1">
      <c r="B67" s="58"/>
      <c r="C67" s="59"/>
      <c r="D67" s="59"/>
      <c r="E67" s="59"/>
      <c r="F67" s="59"/>
      <c r="G67" s="59"/>
      <c r="H67" s="59"/>
      <c r="I67" s="156"/>
      <c r="J67" s="59"/>
      <c r="K67" s="59"/>
      <c r="L67" s="42"/>
    </row>
    <row r="68" s="1" customFormat="1" ht="24.96" customHeight="1">
      <c r="B68" s="37"/>
      <c r="C68" s="22" t="s">
        <v>151</v>
      </c>
      <c r="D68" s="38"/>
      <c r="E68" s="38"/>
      <c r="F68" s="38"/>
      <c r="G68" s="38"/>
      <c r="H68" s="38"/>
      <c r="I68" s="129"/>
      <c r="J68" s="38"/>
      <c r="K68" s="38"/>
      <c r="L68" s="42"/>
    </row>
    <row r="69" s="1" customFormat="1" ht="6.96" customHeight="1">
      <c r="B69" s="37"/>
      <c r="C69" s="38"/>
      <c r="D69" s="38"/>
      <c r="E69" s="38"/>
      <c r="F69" s="38"/>
      <c r="G69" s="38"/>
      <c r="H69" s="38"/>
      <c r="I69" s="129"/>
      <c r="J69" s="38"/>
      <c r="K69" s="38"/>
      <c r="L69" s="42"/>
    </row>
    <row r="70" s="1" customFormat="1" ht="12" customHeight="1">
      <c r="B70" s="37"/>
      <c r="C70" s="31" t="s">
        <v>16</v>
      </c>
      <c r="D70" s="38"/>
      <c r="E70" s="38"/>
      <c r="F70" s="38"/>
      <c r="G70" s="38"/>
      <c r="H70" s="38"/>
      <c r="I70" s="129"/>
      <c r="J70" s="38"/>
      <c r="K70" s="38"/>
      <c r="L70" s="42"/>
    </row>
    <row r="71" s="1" customFormat="1" ht="16.5" customHeight="1">
      <c r="B71" s="37"/>
      <c r="C71" s="38"/>
      <c r="D71" s="38"/>
      <c r="E71" s="157" t="str">
        <f>E7</f>
        <v>Stodská nemocnice,Stav.úpravy oddělení následné péče (LDN), 2.ETAPA západní křídlo jižního traktu</v>
      </c>
      <c r="F71" s="31"/>
      <c r="G71" s="31"/>
      <c r="H71" s="31"/>
      <c r="I71" s="129"/>
      <c r="J71" s="38"/>
      <c r="K71" s="38"/>
      <c r="L71" s="42"/>
    </row>
    <row r="72" s="1" customFormat="1" ht="12" customHeight="1">
      <c r="B72" s="37"/>
      <c r="C72" s="31" t="s">
        <v>117</v>
      </c>
      <c r="D72" s="38"/>
      <c r="E72" s="38"/>
      <c r="F72" s="38"/>
      <c r="G72" s="38"/>
      <c r="H72" s="38"/>
      <c r="I72" s="129"/>
      <c r="J72" s="38"/>
      <c r="K72" s="38"/>
      <c r="L72" s="42"/>
    </row>
    <row r="73" s="1" customFormat="1" ht="16.5" customHeight="1">
      <c r="B73" s="37"/>
      <c r="C73" s="38"/>
      <c r="D73" s="38"/>
      <c r="E73" s="63" t="str">
        <f>E9</f>
        <v>Masn0605 - Vzduchotechnika</v>
      </c>
      <c r="F73" s="38"/>
      <c r="G73" s="38"/>
      <c r="H73" s="38"/>
      <c r="I73" s="129"/>
      <c r="J73" s="38"/>
      <c r="K73" s="38"/>
      <c r="L73" s="42"/>
    </row>
    <row r="74" s="1" customFormat="1" ht="6.96" customHeight="1">
      <c r="B74" s="37"/>
      <c r="C74" s="38"/>
      <c r="D74" s="38"/>
      <c r="E74" s="38"/>
      <c r="F74" s="38"/>
      <c r="G74" s="38"/>
      <c r="H74" s="38"/>
      <c r="I74" s="129"/>
      <c r="J74" s="38"/>
      <c r="K74" s="38"/>
      <c r="L74" s="42"/>
    </row>
    <row r="75" s="1" customFormat="1" ht="12" customHeight="1">
      <c r="B75" s="37"/>
      <c r="C75" s="31" t="s">
        <v>21</v>
      </c>
      <c r="D75" s="38"/>
      <c r="E75" s="38"/>
      <c r="F75" s="26" t="str">
        <f>F12</f>
        <v xml:space="preserve"> </v>
      </c>
      <c r="G75" s="38"/>
      <c r="H75" s="38"/>
      <c r="I75" s="131" t="s">
        <v>23</v>
      </c>
      <c r="J75" s="66" t="str">
        <f>IF(J12="","",J12)</f>
        <v>2. 8. 2019</v>
      </c>
      <c r="K75" s="38"/>
      <c r="L75" s="42"/>
    </row>
    <row r="76" s="1" customFormat="1" ht="6.96" customHeight="1">
      <c r="B76" s="37"/>
      <c r="C76" s="38"/>
      <c r="D76" s="38"/>
      <c r="E76" s="38"/>
      <c r="F76" s="38"/>
      <c r="G76" s="38"/>
      <c r="H76" s="38"/>
      <c r="I76" s="129"/>
      <c r="J76" s="38"/>
      <c r="K76" s="38"/>
      <c r="L76" s="42"/>
    </row>
    <row r="77" s="1" customFormat="1" ht="24.9" customHeight="1">
      <c r="B77" s="37"/>
      <c r="C77" s="31" t="s">
        <v>25</v>
      </c>
      <c r="D77" s="38"/>
      <c r="E77" s="38"/>
      <c r="F77" s="26" t="str">
        <f>E15</f>
        <v>Stodská nemocnice a.s.</v>
      </c>
      <c r="G77" s="38"/>
      <c r="H77" s="38"/>
      <c r="I77" s="131" t="s">
        <v>31</v>
      </c>
      <c r="J77" s="35" t="str">
        <f>E21</f>
        <v>Mastný-architektonicko projektová kancelář</v>
      </c>
      <c r="K77" s="38"/>
      <c r="L77" s="42"/>
    </row>
    <row r="78" s="1" customFormat="1" ht="13.65" customHeight="1">
      <c r="B78" s="37"/>
      <c r="C78" s="31" t="s">
        <v>29</v>
      </c>
      <c r="D78" s="38"/>
      <c r="E78" s="38"/>
      <c r="F78" s="26" t="str">
        <f>IF(E18="","",E18)</f>
        <v>Vyplň údaj</v>
      </c>
      <c r="G78" s="38"/>
      <c r="H78" s="38"/>
      <c r="I78" s="131" t="s">
        <v>34</v>
      </c>
      <c r="J78" s="35" t="str">
        <f>E24</f>
        <v>Straka</v>
      </c>
      <c r="K78" s="38"/>
      <c r="L78" s="42"/>
    </row>
    <row r="79" s="1" customFormat="1" ht="10.32" customHeight="1">
      <c r="B79" s="37"/>
      <c r="C79" s="38"/>
      <c r="D79" s="38"/>
      <c r="E79" s="38"/>
      <c r="F79" s="38"/>
      <c r="G79" s="38"/>
      <c r="H79" s="38"/>
      <c r="I79" s="129"/>
      <c r="J79" s="38"/>
      <c r="K79" s="38"/>
      <c r="L79" s="42"/>
    </row>
    <row r="80" s="9" customFormat="1" ht="29.28" customHeight="1">
      <c r="B80" s="177"/>
      <c r="C80" s="178" t="s">
        <v>152</v>
      </c>
      <c r="D80" s="179" t="s">
        <v>57</v>
      </c>
      <c r="E80" s="179" t="s">
        <v>53</v>
      </c>
      <c r="F80" s="179" t="s">
        <v>54</v>
      </c>
      <c r="G80" s="179" t="s">
        <v>153</v>
      </c>
      <c r="H80" s="179" t="s">
        <v>154</v>
      </c>
      <c r="I80" s="180" t="s">
        <v>155</v>
      </c>
      <c r="J80" s="179" t="s">
        <v>121</v>
      </c>
      <c r="K80" s="181" t="s">
        <v>156</v>
      </c>
      <c r="L80" s="182"/>
      <c r="M80" s="86" t="s">
        <v>19</v>
      </c>
      <c r="N80" s="87" t="s">
        <v>42</v>
      </c>
      <c r="O80" s="87" t="s">
        <v>157</v>
      </c>
      <c r="P80" s="87" t="s">
        <v>158</v>
      </c>
      <c r="Q80" s="87" t="s">
        <v>159</v>
      </c>
      <c r="R80" s="87" t="s">
        <v>160</v>
      </c>
      <c r="S80" s="87" t="s">
        <v>161</v>
      </c>
      <c r="T80" s="88" t="s">
        <v>162</v>
      </c>
    </row>
    <row r="81" s="1" customFormat="1" ht="22.8" customHeight="1">
      <c r="B81" s="37"/>
      <c r="C81" s="93" t="s">
        <v>163</v>
      </c>
      <c r="D81" s="38"/>
      <c r="E81" s="38"/>
      <c r="F81" s="38"/>
      <c r="G81" s="38"/>
      <c r="H81" s="38"/>
      <c r="I81" s="129"/>
      <c r="J81" s="183">
        <f>BK81</f>
        <v>0</v>
      </c>
      <c r="K81" s="38"/>
      <c r="L81" s="42"/>
      <c r="M81" s="89"/>
      <c r="N81" s="90"/>
      <c r="O81" s="90"/>
      <c r="P81" s="184">
        <f>P82</f>
        <v>0</v>
      </c>
      <c r="Q81" s="90"/>
      <c r="R81" s="184">
        <f>R82</f>
        <v>0</v>
      </c>
      <c r="S81" s="90"/>
      <c r="T81" s="185">
        <f>T82</f>
        <v>0</v>
      </c>
      <c r="AT81" s="16" t="s">
        <v>71</v>
      </c>
      <c r="AU81" s="16" t="s">
        <v>122</v>
      </c>
      <c r="BK81" s="186">
        <f>BK82</f>
        <v>0</v>
      </c>
    </row>
    <row r="82" s="10" customFormat="1" ht="25.92" customHeight="1">
      <c r="B82" s="187"/>
      <c r="C82" s="188"/>
      <c r="D82" s="189" t="s">
        <v>71</v>
      </c>
      <c r="E82" s="190" t="s">
        <v>1057</v>
      </c>
      <c r="F82" s="190" t="s">
        <v>1058</v>
      </c>
      <c r="G82" s="188"/>
      <c r="H82" s="188"/>
      <c r="I82" s="191"/>
      <c r="J82" s="192">
        <f>BK82</f>
        <v>0</v>
      </c>
      <c r="K82" s="188"/>
      <c r="L82" s="193"/>
      <c r="M82" s="194"/>
      <c r="N82" s="195"/>
      <c r="O82" s="195"/>
      <c r="P82" s="196">
        <f>P83</f>
        <v>0</v>
      </c>
      <c r="Q82" s="195"/>
      <c r="R82" s="196">
        <f>R83</f>
        <v>0</v>
      </c>
      <c r="S82" s="195"/>
      <c r="T82" s="197">
        <f>T83</f>
        <v>0</v>
      </c>
      <c r="AR82" s="198" t="s">
        <v>82</v>
      </c>
      <c r="AT82" s="199" t="s">
        <v>71</v>
      </c>
      <c r="AU82" s="199" t="s">
        <v>72</v>
      </c>
      <c r="AY82" s="198" t="s">
        <v>166</v>
      </c>
      <c r="BK82" s="200">
        <f>BK83</f>
        <v>0</v>
      </c>
    </row>
    <row r="83" s="10" customFormat="1" ht="22.8" customHeight="1">
      <c r="B83" s="187"/>
      <c r="C83" s="188"/>
      <c r="D83" s="189" t="s">
        <v>71</v>
      </c>
      <c r="E83" s="201" t="s">
        <v>2078</v>
      </c>
      <c r="F83" s="201" t="s">
        <v>93</v>
      </c>
      <c r="G83" s="188"/>
      <c r="H83" s="188"/>
      <c r="I83" s="191"/>
      <c r="J83" s="202">
        <f>BK83</f>
        <v>0</v>
      </c>
      <c r="K83" s="188"/>
      <c r="L83" s="193"/>
      <c r="M83" s="194"/>
      <c r="N83" s="195"/>
      <c r="O83" s="195"/>
      <c r="P83" s="196">
        <f>P84</f>
        <v>0</v>
      </c>
      <c r="Q83" s="195"/>
      <c r="R83" s="196">
        <f>R84</f>
        <v>0</v>
      </c>
      <c r="S83" s="195"/>
      <c r="T83" s="197">
        <f>T84</f>
        <v>0</v>
      </c>
      <c r="AR83" s="198" t="s">
        <v>82</v>
      </c>
      <c r="AT83" s="199" t="s">
        <v>71</v>
      </c>
      <c r="AU83" s="199" t="s">
        <v>80</v>
      </c>
      <c r="AY83" s="198" t="s">
        <v>166</v>
      </c>
      <c r="BK83" s="200">
        <f>BK84</f>
        <v>0</v>
      </c>
    </row>
    <row r="84" s="1" customFormat="1" ht="16.5" customHeight="1">
      <c r="B84" s="37"/>
      <c r="C84" s="203" t="s">
        <v>80</v>
      </c>
      <c r="D84" s="203" t="s">
        <v>168</v>
      </c>
      <c r="E84" s="204" t="s">
        <v>2079</v>
      </c>
      <c r="F84" s="205" t="s">
        <v>2080</v>
      </c>
      <c r="G84" s="206" t="s">
        <v>251</v>
      </c>
      <c r="H84" s="207">
        <v>1</v>
      </c>
      <c r="I84" s="208"/>
      <c r="J84" s="209">
        <f>ROUND(I84*H84,2)</f>
        <v>0</v>
      </c>
      <c r="K84" s="205" t="s">
        <v>19</v>
      </c>
      <c r="L84" s="42"/>
      <c r="M84" s="263" t="s">
        <v>19</v>
      </c>
      <c r="N84" s="264" t="s">
        <v>43</v>
      </c>
      <c r="O84" s="261"/>
      <c r="P84" s="265">
        <f>O84*H84</f>
        <v>0</v>
      </c>
      <c r="Q84" s="265">
        <v>0</v>
      </c>
      <c r="R84" s="265">
        <f>Q84*H84</f>
        <v>0</v>
      </c>
      <c r="S84" s="265">
        <v>0</v>
      </c>
      <c r="T84" s="266">
        <f>S84*H84</f>
        <v>0</v>
      </c>
      <c r="AR84" s="16" t="s">
        <v>267</v>
      </c>
      <c r="AT84" s="16" t="s">
        <v>168</v>
      </c>
      <c r="AU84" s="16" t="s">
        <v>82</v>
      </c>
      <c r="AY84" s="16" t="s">
        <v>166</v>
      </c>
      <c r="BE84" s="214">
        <f>IF(N84="základní",J84,0)</f>
        <v>0</v>
      </c>
      <c r="BF84" s="214">
        <f>IF(N84="snížená",J84,0)</f>
        <v>0</v>
      </c>
      <c r="BG84" s="214">
        <f>IF(N84="zákl. přenesená",J84,0)</f>
        <v>0</v>
      </c>
      <c r="BH84" s="214">
        <f>IF(N84="sníž. přenesená",J84,0)</f>
        <v>0</v>
      </c>
      <c r="BI84" s="214">
        <f>IF(N84="nulová",J84,0)</f>
        <v>0</v>
      </c>
      <c r="BJ84" s="16" t="s">
        <v>80</v>
      </c>
      <c r="BK84" s="214">
        <f>ROUND(I84*H84,2)</f>
        <v>0</v>
      </c>
      <c r="BL84" s="16" t="s">
        <v>267</v>
      </c>
      <c r="BM84" s="16" t="s">
        <v>2081</v>
      </c>
    </row>
    <row r="85" s="1" customFormat="1" ht="6.96" customHeight="1">
      <c r="B85" s="56"/>
      <c r="C85" s="57"/>
      <c r="D85" s="57"/>
      <c r="E85" s="57"/>
      <c r="F85" s="57"/>
      <c r="G85" s="57"/>
      <c r="H85" s="57"/>
      <c r="I85" s="153"/>
      <c r="J85" s="57"/>
      <c r="K85" s="57"/>
      <c r="L85" s="42"/>
    </row>
  </sheetData>
  <sheetProtection sheet="1" autoFilter="0" formatColumns="0" formatRows="0" objects="1" scenarios="1" spinCount="100000" saltValue="jJodGXraIAYxgQyO9z5Rqa/cZ0ODgHtbP2AcoxvCOYoTuBS9a9THzzlmiIM9kWLinF6W62uE4rSUO3DQm91u/A==" hashValue="oSWjlQXce3WVJJ4e0XhDCj4pbVZhrbpflSCfSSaQRrtmYRlzlIi6GFQjAigDxzfiWokoDJNoE3dShSsS68ByHw==" algorithmName="SHA-512" password="CC35"/>
  <autoFilter ref="C80:K84"/>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2"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6" t="s">
        <v>97</v>
      </c>
    </row>
    <row r="3" ht="6.96" customHeight="1">
      <c r="B3" s="123"/>
      <c r="C3" s="124"/>
      <c r="D3" s="124"/>
      <c r="E3" s="124"/>
      <c r="F3" s="124"/>
      <c r="G3" s="124"/>
      <c r="H3" s="124"/>
      <c r="I3" s="125"/>
      <c r="J3" s="124"/>
      <c r="K3" s="124"/>
      <c r="L3" s="19"/>
      <c r="AT3" s="16" t="s">
        <v>82</v>
      </c>
    </row>
    <row r="4" ht="24.96" customHeight="1">
      <c r="B4" s="19"/>
      <c r="D4" s="126" t="s">
        <v>116</v>
      </c>
      <c r="L4" s="19"/>
      <c r="M4" s="23" t="s">
        <v>10</v>
      </c>
      <c r="AT4" s="16" t="s">
        <v>4</v>
      </c>
    </row>
    <row r="5" ht="6.96" customHeight="1">
      <c r="B5" s="19"/>
      <c r="L5" s="19"/>
    </row>
    <row r="6" ht="12" customHeight="1">
      <c r="B6" s="19"/>
      <c r="D6" s="127" t="s">
        <v>16</v>
      </c>
      <c r="L6" s="19"/>
    </row>
    <row r="7" ht="16.5" customHeight="1">
      <c r="B7" s="19"/>
      <c r="E7" s="128" t="str">
        <f>'Rekapitulace stavby'!K6</f>
        <v>Stodská nemocnice,Stav.úpravy oddělení následné péče (LDN), 2.ETAPA západní křídlo jižního traktu</v>
      </c>
      <c r="F7" s="127"/>
      <c r="G7" s="127"/>
      <c r="H7" s="127"/>
      <c r="L7" s="19"/>
    </row>
    <row r="8" s="1" customFormat="1" ht="12" customHeight="1">
      <c r="B8" s="42"/>
      <c r="D8" s="127" t="s">
        <v>117</v>
      </c>
      <c r="I8" s="129"/>
      <c r="L8" s="42"/>
    </row>
    <row r="9" s="1" customFormat="1" ht="36.96" customHeight="1">
      <c r="B9" s="42"/>
      <c r="E9" s="130" t="s">
        <v>2082</v>
      </c>
      <c r="F9" s="1"/>
      <c r="G9" s="1"/>
      <c r="H9" s="1"/>
      <c r="I9" s="129"/>
      <c r="L9" s="42"/>
    </row>
    <row r="10" s="1" customFormat="1">
      <c r="B10" s="42"/>
      <c r="I10" s="129"/>
      <c r="L10" s="42"/>
    </row>
    <row r="11" s="1" customFormat="1" ht="12" customHeight="1">
      <c r="B11" s="42"/>
      <c r="D11" s="127" t="s">
        <v>18</v>
      </c>
      <c r="F11" s="16" t="s">
        <v>19</v>
      </c>
      <c r="I11" s="131" t="s">
        <v>20</v>
      </c>
      <c r="J11" s="16" t="s">
        <v>19</v>
      </c>
      <c r="L11" s="42"/>
    </row>
    <row r="12" s="1" customFormat="1" ht="12" customHeight="1">
      <c r="B12" s="42"/>
      <c r="D12" s="127" t="s">
        <v>21</v>
      </c>
      <c r="F12" s="16" t="s">
        <v>22</v>
      </c>
      <c r="I12" s="131" t="s">
        <v>23</v>
      </c>
      <c r="J12" s="132" t="str">
        <f>'Rekapitulace stavby'!AN8</f>
        <v>2. 8. 2019</v>
      </c>
      <c r="L12" s="42"/>
    </row>
    <row r="13" s="1" customFormat="1" ht="10.8" customHeight="1">
      <c r="B13" s="42"/>
      <c r="I13" s="129"/>
      <c r="L13" s="42"/>
    </row>
    <row r="14" s="1" customFormat="1" ht="12" customHeight="1">
      <c r="B14" s="42"/>
      <c r="D14" s="127" t="s">
        <v>25</v>
      </c>
      <c r="I14" s="131" t="s">
        <v>26</v>
      </c>
      <c r="J14" s="16" t="s">
        <v>19</v>
      </c>
      <c r="L14" s="42"/>
    </row>
    <row r="15" s="1" customFormat="1" ht="18" customHeight="1">
      <c r="B15" s="42"/>
      <c r="E15" s="16" t="s">
        <v>27</v>
      </c>
      <c r="I15" s="131" t="s">
        <v>28</v>
      </c>
      <c r="J15" s="16" t="s">
        <v>19</v>
      </c>
      <c r="L15" s="42"/>
    </row>
    <row r="16" s="1" customFormat="1" ht="6.96" customHeight="1">
      <c r="B16" s="42"/>
      <c r="I16" s="129"/>
      <c r="L16" s="42"/>
    </row>
    <row r="17" s="1" customFormat="1" ht="12" customHeight="1">
      <c r="B17" s="42"/>
      <c r="D17" s="127" t="s">
        <v>29</v>
      </c>
      <c r="I17" s="131" t="s">
        <v>26</v>
      </c>
      <c r="J17" s="32" t="str">
        <f>'Rekapitulace stavby'!AN13</f>
        <v>Vyplň údaj</v>
      </c>
      <c r="L17" s="42"/>
    </row>
    <row r="18" s="1" customFormat="1" ht="18" customHeight="1">
      <c r="B18" s="42"/>
      <c r="E18" s="32" t="str">
        <f>'Rekapitulace stavby'!E14</f>
        <v>Vyplň údaj</v>
      </c>
      <c r="F18" s="16"/>
      <c r="G18" s="16"/>
      <c r="H18" s="16"/>
      <c r="I18" s="131" t="s">
        <v>28</v>
      </c>
      <c r="J18" s="32" t="str">
        <f>'Rekapitulace stavby'!AN14</f>
        <v>Vyplň údaj</v>
      </c>
      <c r="L18" s="42"/>
    </row>
    <row r="19" s="1" customFormat="1" ht="6.96" customHeight="1">
      <c r="B19" s="42"/>
      <c r="I19" s="129"/>
      <c r="L19" s="42"/>
    </row>
    <row r="20" s="1" customFormat="1" ht="12" customHeight="1">
      <c r="B20" s="42"/>
      <c r="D20" s="127" t="s">
        <v>31</v>
      </c>
      <c r="I20" s="131" t="s">
        <v>26</v>
      </c>
      <c r="J20" s="16" t="s">
        <v>19</v>
      </c>
      <c r="L20" s="42"/>
    </row>
    <row r="21" s="1" customFormat="1" ht="18" customHeight="1">
      <c r="B21" s="42"/>
      <c r="E21" s="16" t="s">
        <v>32</v>
      </c>
      <c r="I21" s="131" t="s">
        <v>28</v>
      </c>
      <c r="J21" s="16" t="s">
        <v>19</v>
      </c>
      <c r="L21" s="42"/>
    </row>
    <row r="22" s="1" customFormat="1" ht="6.96" customHeight="1">
      <c r="B22" s="42"/>
      <c r="I22" s="129"/>
      <c r="L22" s="42"/>
    </row>
    <row r="23" s="1" customFormat="1" ht="12" customHeight="1">
      <c r="B23" s="42"/>
      <c r="D23" s="127" t="s">
        <v>34</v>
      </c>
      <c r="I23" s="131" t="s">
        <v>26</v>
      </c>
      <c r="J23" s="16" t="s">
        <v>19</v>
      </c>
      <c r="L23" s="42"/>
    </row>
    <row r="24" s="1" customFormat="1" ht="18" customHeight="1">
      <c r="B24" s="42"/>
      <c r="E24" s="16" t="s">
        <v>35</v>
      </c>
      <c r="I24" s="131" t="s">
        <v>28</v>
      </c>
      <c r="J24" s="16" t="s">
        <v>19</v>
      </c>
      <c r="L24" s="42"/>
    </row>
    <row r="25" s="1" customFormat="1" ht="6.96" customHeight="1">
      <c r="B25" s="42"/>
      <c r="I25" s="129"/>
      <c r="L25" s="42"/>
    </row>
    <row r="26" s="1" customFormat="1" ht="12" customHeight="1">
      <c r="B26" s="42"/>
      <c r="D26" s="127" t="s">
        <v>36</v>
      </c>
      <c r="I26" s="129"/>
      <c r="L26" s="42"/>
    </row>
    <row r="27" s="6" customFormat="1" ht="16.5" customHeight="1">
      <c r="B27" s="133"/>
      <c r="E27" s="134" t="s">
        <v>19</v>
      </c>
      <c r="F27" s="134"/>
      <c r="G27" s="134"/>
      <c r="H27" s="134"/>
      <c r="I27" s="135"/>
      <c r="L27" s="133"/>
    </row>
    <row r="28" s="1" customFormat="1" ht="6.96" customHeight="1">
      <c r="B28" s="42"/>
      <c r="I28" s="129"/>
      <c r="L28" s="42"/>
    </row>
    <row r="29" s="1" customFormat="1" ht="6.96" customHeight="1">
      <c r="B29" s="42"/>
      <c r="D29" s="70"/>
      <c r="E29" s="70"/>
      <c r="F29" s="70"/>
      <c r="G29" s="70"/>
      <c r="H29" s="70"/>
      <c r="I29" s="136"/>
      <c r="J29" s="70"/>
      <c r="K29" s="70"/>
      <c r="L29" s="42"/>
    </row>
    <row r="30" s="1" customFormat="1" ht="25.44" customHeight="1">
      <c r="B30" s="42"/>
      <c r="D30" s="137" t="s">
        <v>38</v>
      </c>
      <c r="I30" s="129"/>
      <c r="J30" s="138">
        <f>ROUND(J81, 2)</f>
        <v>0</v>
      </c>
      <c r="L30" s="42"/>
    </row>
    <row r="31" s="1" customFormat="1" ht="6.96" customHeight="1">
      <c r="B31" s="42"/>
      <c r="D31" s="70"/>
      <c r="E31" s="70"/>
      <c r="F31" s="70"/>
      <c r="G31" s="70"/>
      <c r="H31" s="70"/>
      <c r="I31" s="136"/>
      <c r="J31" s="70"/>
      <c r="K31" s="70"/>
      <c r="L31" s="42"/>
    </row>
    <row r="32" s="1" customFormat="1" ht="14.4" customHeight="1">
      <c r="B32" s="42"/>
      <c r="F32" s="139" t="s">
        <v>40</v>
      </c>
      <c r="I32" s="140" t="s">
        <v>39</v>
      </c>
      <c r="J32" s="139" t="s">
        <v>41</v>
      </c>
      <c r="L32" s="42"/>
    </row>
    <row r="33" s="1" customFormat="1" ht="14.4" customHeight="1">
      <c r="B33" s="42"/>
      <c r="D33" s="127" t="s">
        <v>42</v>
      </c>
      <c r="E33" s="127" t="s">
        <v>43</v>
      </c>
      <c r="F33" s="141">
        <f>ROUND((SUM(BE81:BE84)),  2)</f>
        <v>0</v>
      </c>
      <c r="I33" s="142">
        <v>0.20999999999999999</v>
      </c>
      <c r="J33" s="141">
        <f>ROUND(((SUM(BE81:BE84))*I33),  2)</f>
        <v>0</v>
      </c>
      <c r="L33" s="42"/>
    </row>
    <row r="34" s="1" customFormat="1" ht="14.4" customHeight="1">
      <c r="B34" s="42"/>
      <c r="E34" s="127" t="s">
        <v>44</v>
      </c>
      <c r="F34" s="141">
        <f>ROUND((SUM(BF81:BF84)),  2)</f>
        <v>0</v>
      </c>
      <c r="I34" s="142">
        <v>0.14999999999999999</v>
      </c>
      <c r="J34" s="141">
        <f>ROUND(((SUM(BF81:BF84))*I34),  2)</f>
        <v>0</v>
      </c>
      <c r="L34" s="42"/>
    </row>
    <row r="35" hidden="1" s="1" customFormat="1" ht="14.4" customHeight="1">
      <c r="B35" s="42"/>
      <c r="E35" s="127" t="s">
        <v>45</v>
      </c>
      <c r="F35" s="141">
        <f>ROUND((SUM(BG81:BG84)),  2)</f>
        <v>0</v>
      </c>
      <c r="I35" s="142">
        <v>0.20999999999999999</v>
      </c>
      <c r="J35" s="141">
        <f>0</f>
        <v>0</v>
      </c>
      <c r="L35" s="42"/>
    </row>
    <row r="36" hidden="1" s="1" customFormat="1" ht="14.4" customHeight="1">
      <c r="B36" s="42"/>
      <c r="E36" s="127" t="s">
        <v>46</v>
      </c>
      <c r="F36" s="141">
        <f>ROUND((SUM(BH81:BH84)),  2)</f>
        <v>0</v>
      </c>
      <c r="I36" s="142">
        <v>0.14999999999999999</v>
      </c>
      <c r="J36" s="141">
        <f>0</f>
        <v>0</v>
      </c>
      <c r="L36" s="42"/>
    </row>
    <row r="37" hidden="1" s="1" customFormat="1" ht="14.4" customHeight="1">
      <c r="B37" s="42"/>
      <c r="E37" s="127" t="s">
        <v>47</v>
      </c>
      <c r="F37" s="141">
        <f>ROUND((SUM(BI81:BI84)),  2)</f>
        <v>0</v>
      </c>
      <c r="I37" s="142">
        <v>0</v>
      </c>
      <c r="J37" s="141">
        <f>0</f>
        <v>0</v>
      </c>
      <c r="L37" s="42"/>
    </row>
    <row r="38" s="1" customFormat="1" ht="6.96" customHeight="1">
      <c r="B38" s="42"/>
      <c r="I38" s="129"/>
      <c r="L38" s="42"/>
    </row>
    <row r="39" s="1" customFormat="1" ht="25.44" customHeight="1">
      <c r="B39" s="42"/>
      <c r="C39" s="143"/>
      <c r="D39" s="144" t="s">
        <v>48</v>
      </c>
      <c r="E39" s="145"/>
      <c r="F39" s="145"/>
      <c r="G39" s="146" t="s">
        <v>49</v>
      </c>
      <c r="H39" s="147" t="s">
        <v>50</v>
      </c>
      <c r="I39" s="148"/>
      <c r="J39" s="149">
        <f>SUM(J30:J37)</f>
        <v>0</v>
      </c>
      <c r="K39" s="150"/>
      <c r="L39" s="42"/>
    </row>
    <row r="40" s="1" customFormat="1" ht="14.4" customHeight="1">
      <c r="B40" s="151"/>
      <c r="C40" s="152"/>
      <c r="D40" s="152"/>
      <c r="E40" s="152"/>
      <c r="F40" s="152"/>
      <c r="G40" s="152"/>
      <c r="H40" s="152"/>
      <c r="I40" s="153"/>
      <c r="J40" s="152"/>
      <c r="K40" s="152"/>
      <c r="L40" s="42"/>
    </row>
    <row r="44" s="1" customFormat="1" ht="6.96" customHeight="1">
      <c r="B44" s="154"/>
      <c r="C44" s="155"/>
      <c r="D44" s="155"/>
      <c r="E44" s="155"/>
      <c r="F44" s="155"/>
      <c r="G44" s="155"/>
      <c r="H44" s="155"/>
      <c r="I44" s="156"/>
      <c r="J44" s="155"/>
      <c r="K44" s="155"/>
      <c r="L44" s="42"/>
    </row>
    <row r="45" s="1" customFormat="1" ht="24.96" customHeight="1">
      <c r="B45" s="37"/>
      <c r="C45" s="22" t="s">
        <v>119</v>
      </c>
      <c r="D45" s="38"/>
      <c r="E45" s="38"/>
      <c r="F45" s="38"/>
      <c r="G45" s="38"/>
      <c r="H45" s="38"/>
      <c r="I45" s="129"/>
      <c r="J45" s="38"/>
      <c r="K45" s="38"/>
      <c r="L45" s="42"/>
    </row>
    <row r="46" s="1" customFormat="1" ht="6.96" customHeight="1">
      <c r="B46" s="37"/>
      <c r="C46" s="38"/>
      <c r="D46" s="38"/>
      <c r="E46" s="38"/>
      <c r="F46" s="38"/>
      <c r="G46" s="38"/>
      <c r="H46" s="38"/>
      <c r="I46" s="129"/>
      <c r="J46" s="38"/>
      <c r="K46" s="38"/>
      <c r="L46" s="42"/>
    </row>
    <row r="47" s="1" customFormat="1" ht="12" customHeight="1">
      <c r="B47" s="37"/>
      <c r="C47" s="31" t="s">
        <v>16</v>
      </c>
      <c r="D47" s="38"/>
      <c r="E47" s="38"/>
      <c r="F47" s="38"/>
      <c r="G47" s="38"/>
      <c r="H47" s="38"/>
      <c r="I47" s="129"/>
      <c r="J47" s="38"/>
      <c r="K47" s="38"/>
      <c r="L47" s="42"/>
    </row>
    <row r="48" s="1" customFormat="1" ht="16.5" customHeight="1">
      <c r="B48" s="37"/>
      <c r="C48" s="38"/>
      <c r="D48" s="38"/>
      <c r="E48" s="157" t="str">
        <f>E7</f>
        <v>Stodská nemocnice,Stav.úpravy oddělení následné péče (LDN), 2.ETAPA západní křídlo jižního traktu</v>
      </c>
      <c r="F48" s="31"/>
      <c r="G48" s="31"/>
      <c r="H48" s="31"/>
      <c r="I48" s="129"/>
      <c r="J48" s="38"/>
      <c r="K48" s="38"/>
      <c r="L48" s="42"/>
    </row>
    <row r="49" s="1" customFormat="1" ht="12" customHeight="1">
      <c r="B49" s="37"/>
      <c r="C49" s="31" t="s">
        <v>117</v>
      </c>
      <c r="D49" s="38"/>
      <c r="E49" s="38"/>
      <c r="F49" s="38"/>
      <c r="G49" s="38"/>
      <c r="H49" s="38"/>
      <c r="I49" s="129"/>
      <c r="J49" s="38"/>
      <c r="K49" s="38"/>
      <c r="L49" s="42"/>
    </row>
    <row r="50" s="1" customFormat="1" ht="16.5" customHeight="1">
      <c r="B50" s="37"/>
      <c r="C50" s="38"/>
      <c r="D50" s="38"/>
      <c r="E50" s="63" t="str">
        <f>E9</f>
        <v>Masn0606 - Elektroinstalace</v>
      </c>
      <c r="F50" s="38"/>
      <c r="G50" s="38"/>
      <c r="H50" s="38"/>
      <c r="I50" s="129"/>
      <c r="J50" s="38"/>
      <c r="K50" s="38"/>
      <c r="L50" s="42"/>
    </row>
    <row r="51" s="1" customFormat="1" ht="6.96" customHeight="1">
      <c r="B51" s="37"/>
      <c r="C51" s="38"/>
      <c r="D51" s="38"/>
      <c r="E51" s="38"/>
      <c r="F51" s="38"/>
      <c r="G51" s="38"/>
      <c r="H51" s="38"/>
      <c r="I51" s="129"/>
      <c r="J51" s="38"/>
      <c r="K51" s="38"/>
      <c r="L51" s="42"/>
    </row>
    <row r="52" s="1" customFormat="1" ht="12" customHeight="1">
      <c r="B52" s="37"/>
      <c r="C52" s="31" t="s">
        <v>21</v>
      </c>
      <c r="D52" s="38"/>
      <c r="E52" s="38"/>
      <c r="F52" s="26" t="str">
        <f>F12</f>
        <v xml:space="preserve"> </v>
      </c>
      <c r="G52" s="38"/>
      <c r="H52" s="38"/>
      <c r="I52" s="131" t="s">
        <v>23</v>
      </c>
      <c r="J52" s="66" t="str">
        <f>IF(J12="","",J12)</f>
        <v>2. 8. 2019</v>
      </c>
      <c r="K52" s="38"/>
      <c r="L52" s="42"/>
    </row>
    <row r="53" s="1" customFormat="1" ht="6.96" customHeight="1">
      <c r="B53" s="37"/>
      <c r="C53" s="38"/>
      <c r="D53" s="38"/>
      <c r="E53" s="38"/>
      <c r="F53" s="38"/>
      <c r="G53" s="38"/>
      <c r="H53" s="38"/>
      <c r="I53" s="129"/>
      <c r="J53" s="38"/>
      <c r="K53" s="38"/>
      <c r="L53" s="42"/>
    </row>
    <row r="54" s="1" customFormat="1" ht="24.9" customHeight="1">
      <c r="B54" s="37"/>
      <c r="C54" s="31" t="s">
        <v>25</v>
      </c>
      <c r="D54" s="38"/>
      <c r="E54" s="38"/>
      <c r="F54" s="26" t="str">
        <f>E15</f>
        <v>Stodská nemocnice a.s.</v>
      </c>
      <c r="G54" s="38"/>
      <c r="H54" s="38"/>
      <c r="I54" s="131" t="s">
        <v>31</v>
      </c>
      <c r="J54" s="35" t="str">
        <f>E21</f>
        <v>Mastný-architektonicko projektová kancelář</v>
      </c>
      <c r="K54" s="38"/>
      <c r="L54" s="42"/>
    </row>
    <row r="55" s="1" customFormat="1" ht="13.65" customHeight="1">
      <c r="B55" s="37"/>
      <c r="C55" s="31" t="s">
        <v>29</v>
      </c>
      <c r="D55" s="38"/>
      <c r="E55" s="38"/>
      <c r="F55" s="26" t="str">
        <f>IF(E18="","",E18)</f>
        <v>Vyplň údaj</v>
      </c>
      <c r="G55" s="38"/>
      <c r="H55" s="38"/>
      <c r="I55" s="131" t="s">
        <v>34</v>
      </c>
      <c r="J55" s="35" t="str">
        <f>E24</f>
        <v>Straka</v>
      </c>
      <c r="K55" s="38"/>
      <c r="L55" s="42"/>
    </row>
    <row r="56" s="1" customFormat="1" ht="10.32" customHeight="1">
      <c r="B56" s="37"/>
      <c r="C56" s="38"/>
      <c r="D56" s="38"/>
      <c r="E56" s="38"/>
      <c r="F56" s="38"/>
      <c r="G56" s="38"/>
      <c r="H56" s="38"/>
      <c r="I56" s="129"/>
      <c r="J56" s="38"/>
      <c r="K56" s="38"/>
      <c r="L56" s="42"/>
    </row>
    <row r="57" s="1" customFormat="1" ht="29.28" customHeight="1">
      <c r="B57" s="37"/>
      <c r="C57" s="158" t="s">
        <v>120</v>
      </c>
      <c r="D57" s="159"/>
      <c r="E57" s="159"/>
      <c r="F57" s="159"/>
      <c r="G57" s="159"/>
      <c r="H57" s="159"/>
      <c r="I57" s="160"/>
      <c r="J57" s="161" t="s">
        <v>121</v>
      </c>
      <c r="K57" s="159"/>
      <c r="L57" s="42"/>
    </row>
    <row r="58" s="1" customFormat="1" ht="10.32" customHeight="1">
      <c r="B58" s="37"/>
      <c r="C58" s="38"/>
      <c r="D58" s="38"/>
      <c r="E58" s="38"/>
      <c r="F58" s="38"/>
      <c r="G58" s="38"/>
      <c r="H58" s="38"/>
      <c r="I58" s="129"/>
      <c r="J58" s="38"/>
      <c r="K58" s="38"/>
      <c r="L58" s="42"/>
    </row>
    <row r="59" s="1" customFormat="1" ht="22.8" customHeight="1">
      <c r="B59" s="37"/>
      <c r="C59" s="162" t="s">
        <v>70</v>
      </c>
      <c r="D59" s="38"/>
      <c r="E59" s="38"/>
      <c r="F59" s="38"/>
      <c r="G59" s="38"/>
      <c r="H59" s="38"/>
      <c r="I59" s="129"/>
      <c r="J59" s="96">
        <f>J81</f>
        <v>0</v>
      </c>
      <c r="K59" s="38"/>
      <c r="L59" s="42"/>
      <c r="AU59" s="16" t="s">
        <v>122</v>
      </c>
    </row>
    <row r="60" s="7" customFormat="1" ht="24.96" customHeight="1">
      <c r="B60" s="163"/>
      <c r="C60" s="164"/>
      <c r="D60" s="165" t="s">
        <v>132</v>
      </c>
      <c r="E60" s="166"/>
      <c r="F60" s="166"/>
      <c r="G60" s="166"/>
      <c r="H60" s="166"/>
      <c r="I60" s="167"/>
      <c r="J60" s="168">
        <f>J82</f>
        <v>0</v>
      </c>
      <c r="K60" s="164"/>
      <c r="L60" s="169"/>
    </row>
    <row r="61" s="8" customFormat="1" ht="19.92" customHeight="1">
      <c r="B61" s="170"/>
      <c r="C61" s="171"/>
      <c r="D61" s="172" t="s">
        <v>2083</v>
      </c>
      <c r="E61" s="173"/>
      <c r="F61" s="173"/>
      <c r="G61" s="173"/>
      <c r="H61" s="173"/>
      <c r="I61" s="174"/>
      <c r="J61" s="175">
        <f>J83</f>
        <v>0</v>
      </c>
      <c r="K61" s="171"/>
      <c r="L61" s="176"/>
    </row>
    <row r="62" s="1" customFormat="1" ht="21.84" customHeight="1">
      <c r="B62" s="37"/>
      <c r="C62" s="38"/>
      <c r="D62" s="38"/>
      <c r="E62" s="38"/>
      <c r="F62" s="38"/>
      <c r="G62" s="38"/>
      <c r="H62" s="38"/>
      <c r="I62" s="129"/>
      <c r="J62" s="38"/>
      <c r="K62" s="38"/>
      <c r="L62" s="42"/>
    </row>
    <row r="63" s="1" customFormat="1" ht="6.96" customHeight="1">
      <c r="B63" s="56"/>
      <c r="C63" s="57"/>
      <c r="D63" s="57"/>
      <c r="E63" s="57"/>
      <c r="F63" s="57"/>
      <c r="G63" s="57"/>
      <c r="H63" s="57"/>
      <c r="I63" s="153"/>
      <c r="J63" s="57"/>
      <c r="K63" s="57"/>
      <c r="L63" s="42"/>
    </row>
    <row r="67" s="1" customFormat="1" ht="6.96" customHeight="1">
      <c r="B67" s="58"/>
      <c r="C67" s="59"/>
      <c r="D67" s="59"/>
      <c r="E67" s="59"/>
      <c r="F67" s="59"/>
      <c r="G67" s="59"/>
      <c r="H67" s="59"/>
      <c r="I67" s="156"/>
      <c r="J67" s="59"/>
      <c r="K67" s="59"/>
      <c r="L67" s="42"/>
    </row>
    <row r="68" s="1" customFormat="1" ht="24.96" customHeight="1">
      <c r="B68" s="37"/>
      <c r="C68" s="22" t="s">
        <v>151</v>
      </c>
      <c r="D68" s="38"/>
      <c r="E68" s="38"/>
      <c r="F68" s="38"/>
      <c r="G68" s="38"/>
      <c r="H68" s="38"/>
      <c r="I68" s="129"/>
      <c r="J68" s="38"/>
      <c r="K68" s="38"/>
      <c r="L68" s="42"/>
    </row>
    <row r="69" s="1" customFormat="1" ht="6.96" customHeight="1">
      <c r="B69" s="37"/>
      <c r="C69" s="38"/>
      <c r="D69" s="38"/>
      <c r="E69" s="38"/>
      <c r="F69" s="38"/>
      <c r="G69" s="38"/>
      <c r="H69" s="38"/>
      <c r="I69" s="129"/>
      <c r="J69" s="38"/>
      <c r="K69" s="38"/>
      <c r="L69" s="42"/>
    </row>
    <row r="70" s="1" customFormat="1" ht="12" customHeight="1">
      <c r="B70" s="37"/>
      <c r="C70" s="31" t="s">
        <v>16</v>
      </c>
      <c r="D70" s="38"/>
      <c r="E70" s="38"/>
      <c r="F70" s="38"/>
      <c r="G70" s="38"/>
      <c r="H70" s="38"/>
      <c r="I70" s="129"/>
      <c r="J70" s="38"/>
      <c r="K70" s="38"/>
      <c r="L70" s="42"/>
    </row>
    <row r="71" s="1" customFormat="1" ht="16.5" customHeight="1">
      <c r="B71" s="37"/>
      <c r="C71" s="38"/>
      <c r="D71" s="38"/>
      <c r="E71" s="157" t="str">
        <f>E7</f>
        <v>Stodská nemocnice,Stav.úpravy oddělení následné péče (LDN), 2.ETAPA západní křídlo jižního traktu</v>
      </c>
      <c r="F71" s="31"/>
      <c r="G71" s="31"/>
      <c r="H71" s="31"/>
      <c r="I71" s="129"/>
      <c r="J71" s="38"/>
      <c r="K71" s="38"/>
      <c r="L71" s="42"/>
    </row>
    <row r="72" s="1" customFormat="1" ht="12" customHeight="1">
      <c r="B72" s="37"/>
      <c r="C72" s="31" t="s">
        <v>117</v>
      </c>
      <c r="D72" s="38"/>
      <c r="E72" s="38"/>
      <c r="F72" s="38"/>
      <c r="G72" s="38"/>
      <c r="H72" s="38"/>
      <c r="I72" s="129"/>
      <c r="J72" s="38"/>
      <c r="K72" s="38"/>
      <c r="L72" s="42"/>
    </row>
    <row r="73" s="1" customFormat="1" ht="16.5" customHeight="1">
      <c r="B73" s="37"/>
      <c r="C73" s="38"/>
      <c r="D73" s="38"/>
      <c r="E73" s="63" t="str">
        <f>E9</f>
        <v>Masn0606 - Elektroinstalace</v>
      </c>
      <c r="F73" s="38"/>
      <c r="G73" s="38"/>
      <c r="H73" s="38"/>
      <c r="I73" s="129"/>
      <c r="J73" s="38"/>
      <c r="K73" s="38"/>
      <c r="L73" s="42"/>
    </row>
    <row r="74" s="1" customFormat="1" ht="6.96" customHeight="1">
      <c r="B74" s="37"/>
      <c r="C74" s="38"/>
      <c r="D74" s="38"/>
      <c r="E74" s="38"/>
      <c r="F74" s="38"/>
      <c r="G74" s="38"/>
      <c r="H74" s="38"/>
      <c r="I74" s="129"/>
      <c r="J74" s="38"/>
      <c r="K74" s="38"/>
      <c r="L74" s="42"/>
    </row>
    <row r="75" s="1" customFormat="1" ht="12" customHeight="1">
      <c r="B75" s="37"/>
      <c r="C75" s="31" t="s">
        <v>21</v>
      </c>
      <c r="D75" s="38"/>
      <c r="E75" s="38"/>
      <c r="F75" s="26" t="str">
        <f>F12</f>
        <v xml:space="preserve"> </v>
      </c>
      <c r="G75" s="38"/>
      <c r="H75" s="38"/>
      <c r="I75" s="131" t="s">
        <v>23</v>
      </c>
      <c r="J75" s="66" t="str">
        <f>IF(J12="","",J12)</f>
        <v>2. 8. 2019</v>
      </c>
      <c r="K75" s="38"/>
      <c r="L75" s="42"/>
    </row>
    <row r="76" s="1" customFormat="1" ht="6.96" customHeight="1">
      <c r="B76" s="37"/>
      <c r="C76" s="38"/>
      <c r="D76" s="38"/>
      <c r="E76" s="38"/>
      <c r="F76" s="38"/>
      <c r="G76" s="38"/>
      <c r="H76" s="38"/>
      <c r="I76" s="129"/>
      <c r="J76" s="38"/>
      <c r="K76" s="38"/>
      <c r="L76" s="42"/>
    </row>
    <row r="77" s="1" customFormat="1" ht="24.9" customHeight="1">
      <c r="B77" s="37"/>
      <c r="C77" s="31" t="s">
        <v>25</v>
      </c>
      <c r="D77" s="38"/>
      <c r="E77" s="38"/>
      <c r="F77" s="26" t="str">
        <f>E15</f>
        <v>Stodská nemocnice a.s.</v>
      </c>
      <c r="G77" s="38"/>
      <c r="H77" s="38"/>
      <c r="I77" s="131" t="s">
        <v>31</v>
      </c>
      <c r="J77" s="35" t="str">
        <f>E21</f>
        <v>Mastný-architektonicko projektová kancelář</v>
      </c>
      <c r="K77" s="38"/>
      <c r="L77" s="42"/>
    </row>
    <row r="78" s="1" customFormat="1" ht="13.65" customHeight="1">
      <c r="B78" s="37"/>
      <c r="C78" s="31" t="s">
        <v>29</v>
      </c>
      <c r="D78" s="38"/>
      <c r="E78" s="38"/>
      <c r="F78" s="26" t="str">
        <f>IF(E18="","",E18)</f>
        <v>Vyplň údaj</v>
      </c>
      <c r="G78" s="38"/>
      <c r="H78" s="38"/>
      <c r="I78" s="131" t="s">
        <v>34</v>
      </c>
      <c r="J78" s="35" t="str">
        <f>E24</f>
        <v>Straka</v>
      </c>
      <c r="K78" s="38"/>
      <c r="L78" s="42"/>
    </row>
    <row r="79" s="1" customFormat="1" ht="10.32" customHeight="1">
      <c r="B79" s="37"/>
      <c r="C79" s="38"/>
      <c r="D79" s="38"/>
      <c r="E79" s="38"/>
      <c r="F79" s="38"/>
      <c r="G79" s="38"/>
      <c r="H79" s="38"/>
      <c r="I79" s="129"/>
      <c r="J79" s="38"/>
      <c r="K79" s="38"/>
      <c r="L79" s="42"/>
    </row>
    <row r="80" s="9" customFormat="1" ht="29.28" customHeight="1">
      <c r="B80" s="177"/>
      <c r="C80" s="178" t="s">
        <v>152</v>
      </c>
      <c r="D80" s="179" t="s">
        <v>57</v>
      </c>
      <c r="E80" s="179" t="s">
        <v>53</v>
      </c>
      <c r="F80" s="179" t="s">
        <v>54</v>
      </c>
      <c r="G80" s="179" t="s">
        <v>153</v>
      </c>
      <c r="H80" s="179" t="s">
        <v>154</v>
      </c>
      <c r="I80" s="180" t="s">
        <v>155</v>
      </c>
      <c r="J80" s="179" t="s">
        <v>121</v>
      </c>
      <c r="K80" s="181" t="s">
        <v>156</v>
      </c>
      <c r="L80" s="182"/>
      <c r="M80" s="86" t="s">
        <v>19</v>
      </c>
      <c r="N80" s="87" t="s">
        <v>42</v>
      </c>
      <c r="O80" s="87" t="s">
        <v>157</v>
      </c>
      <c r="P80" s="87" t="s">
        <v>158</v>
      </c>
      <c r="Q80" s="87" t="s">
        <v>159</v>
      </c>
      <c r="R80" s="87" t="s">
        <v>160</v>
      </c>
      <c r="S80" s="87" t="s">
        <v>161</v>
      </c>
      <c r="T80" s="88" t="s">
        <v>162</v>
      </c>
    </row>
    <row r="81" s="1" customFormat="1" ht="22.8" customHeight="1">
      <c r="B81" s="37"/>
      <c r="C81" s="93" t="s">
        <v>163</v>
      </c>
      <c r="D81" s="38"/>
      <c r="E81" s="38"/>
      <c r="F81" s="38"/>
      <c r="G81" s="38"/>
      <c r="H81" s="38"/>
      <c r="I81" s="129"/>
      <c r="J81" s="183">
        <f>BK81</f>
        <v>0</v>
      </c>
      <c r="K81" s="38"/>
      <c r="L81" s="42"/>
      <c r="M81" s="89"/>
      <c r="N81" s="90"/>
      <c r="O81" s="90"/>
      <c r="P81" s="184">
        <f>P82</f>
        <v>0</v>
      </c>
      <c r="Q81" s="90"/>
      <c r="R81" s="184">
        <f>R82</f>
        <v>0</v>
      </c>
      <c r="S81" s="90"/>
      <c r="T81" s="185">
        <f>T82</f>
        <v>0</v>
      </c>
      <c r="AT81" s="16" t="s">
        <v>71</v>
      </c>
      <c r="AU81" s="16" t="s">
        <v>122</v>
      </c>
      <c r="BK81" s="186">
        <f>BK82</f>
        <v>0</v>
      </c>
    </row>
    <row r="82" s="10" customFormat="1" ht="25.92" customHeight="1">
      <c r="B82" s="187"/>
      <c r="C82" s="188"/>
      <c r="D82" s="189" t="s">
        <v>71</v>
      </c>
      <c r="E82" s="190" t="s">
        <v>1057</v>
      </c>
      <c r="F82" s="190" t="s">
        <v>1058</v>
      </c>
      <c r="G82" s="188"/>
      <c r="H82" s="188"/>
      <c r="I82" s="191"/>
      <c r="J82" s="192">
        <f>BK82</f>
        <v>0</v>
      </c>
      <c r="K82" s="188"/>
      <c r="L82" s="193"/>
      <c r="M82" s="194"/>
      <c r="N82" s="195"/>
      <c r="O82" s="195"/>
      <c r="P82" s="196">
        <f>P83</f>
        <v>0</v>
      </c>
      <c r="Q82" s="195"/>
      <c r="R82" s="196">
        <f>R83</f>
        <v>0</v>
      </c>
      <c r="S82" s="195"/>
      <c r="T82" s="197">
        <f>T83</f>
        <v>0</v>
      </c>
      <c r="AR82" s="198" t="s">
        <v>82</v>
      </c>
      <c r="AT82" s="199" t="s">
        <v>71</v>
      </c>
      <c r="AU82" s="199" t="s">
        <v>72</v>
      </c>
      <c r="AY82" s="198" t="s">
        <v>166</v>
      </c>
      <c r="BK82" s="200">
        <f>BK83</f>
        <v>0</v>
      </c>
    </row>
    <row r="83" s="10" customFormat="1" ht="22.8" customHeight="1">
      <c r="B83" s="187"/>
      <c r="C83" s="188"/>
      <c r="D83" s="189" t="s">
        <v>71</v>
      </c>
      <c r="E83" s="201" t="s">
        <v>2084</v>
      </c>
      <c r="F83" s="201" t="s">
        <v>2085</v>
      </c>
      <c r="G83" s="188"/>
      <c r="H83" s="188"/>
      <c r="I83" s="191"/>
      <c r="J83" s="202">
        <f>BK83</f>
        <v>0</v>
      </c>
      <c r="K83" s="188"/>
      <c r="L83" s="193"/>
      <c r="M83" s="194"/>
      <c r="N83" s="195"/>
      <c r="O83" s="195"/>
      <c r="P83" s="196">
        <f>P84</f>
        <v>0</v>
      </c>
      <c r="Q83" s="195"/>
      <c r="R83" s="196">
        <f>R84</f>
        <v>0</v>
      </c>
      <c r="S83" s="195"/>
      <c r="T83" s="197">
        <f>T84</f>
        <v>0</v>
      </c>
      <c r="AR83" s="198" t="s">
        <v>82</v>
      </c>
      <c r="AT83" s="199" t="s">
        <v>71</v>
      </c>
      <c r="AU83" s="199" t="s">
        <v>80</v>
      </c>
      <c r="AY83" s="198" t="s">
        <v>166</v>
      </c>
      <c r="BK83" s="200">
        <f>BK84</f>
        <v>0</v>
      </c>
    </row>
    <row r="84" s="1" customFormat="1" ht="16.5" customHeight="1">
      <c r="B84" s="37"/>
      <c r="C84" s="203" t="s">
        <v>80</v>
      </c>
      <c r="D84" s="203" t="s">
        <v>168</v>
      </c>
      <c r="E84" s="204" t="s">
        <v>2086</v>
      </c>
      <c r="F84" s="205" t="s">
        <v>2087</v>
      </c>
      <c r="G84" s="206" t="s">
        <v>251</v>
      </c>
      <c r="H84" s="207">
        <v>1</v>
      </c>
      <c r="I84" s="208"/>
      <c r="J84" s="209">
        <f>ROUND(I84*H84,2)</f>
        <v>0</v>
      </c>
      <c r="K84" s="205" t="s">
        <v>19</v>
      </c>
      <c r="L84" s="42"/>
      <c r="M84" s="263" t="s">
        <v>19</v>
      </c>
      <c r="N84" s="264" t="s">
        <v>43</v>
      </c>
      <c r="O84" s="261"/>
      <c r="P84" s="265">
        <f>O84*H84</f>
        <v>0</v>
      </c>
      <c r="Q84" s="265">
        <v>0</v>
      </c>
      <c r="R84" s="265">
        <f>Q84*H84</f>
        <v>0</v>
      </c>
      <c r="S84" s="265">
        <v>0</v>
      </c>
      <c r="T84" s="266">
        <f>S84*H84</f>
        <v>0</v>
      </c>
      <c r="AR84" s="16" t="s">
        <v>267</v>
      </c>
      <c r="AT84" s="16" t="s">
        <v>168</v>
      </c>
      <c r="AU84" s="16" t="s">
        <v>82</v>
      </c>
      <c r="AY84" s="16" t="s">
        <v>166</v>
      </c>
      <c r="BE84" s="214">
        <f>IF(N84="základní",J84,0)</f>
        <v>0</v>
      </c>
      <c r="BF84" s="214">
        <f>IF(N84="snížená",J84,0)</f>
        <v>0</v>
      </c>
      <c r="BG84" s="214">
        <f>IF(N84="zákl. přenesená",J84,0)</f>
        <v>0</v>
      </c>
      <c r="BH84" s="214">
        <f>IF(N84="sníž. přenesená",J84,0)</f>
        <v>0</v>
      </c>
      <c r="BI84" s="214">
        <f>IF(N84="nulová",J84,0)</f>
        <v>0</v>
      </c>
      <c r="BJ84" s="16" t="s">
        <v>80</v>
      </c>
      <c r="BK84" s="214">
        <f>ROUND(I84*H84,2)</f>
        <v>0</v>
      </c>
      <c r="BL84" s="16" t="s">
        <v>267</v>
      </c>
      <c r="BM84" s="16" t="s">
        <v>2088</v>
      </c>
    </row>
    <row r="85" s="1" customFormat="1" ht="6.96" customHeight="1">
      <c r="B85" s="56"/>
      <c r="C85" s="57"/>
      <c r="D85" s="57"/>
      <c r="E85" s="57"/>
      <c r="F85" s="57"/>
      <c r="G85" s="57"/>
      <c r="H85" s="57"/>
      <c r="I85" s="153"/>
      <c r="J85" s="57"/>
      <c r="K85" s="57"/>
      <c r="L85" s="42"/>
    </row>
  </sheetData>
  <sheetProtection sheet="1" autoFilter="0" formatColumns="0" formatRows="0" objects="1" scenarios="1" spinCount="100000" saltValue="erT3/VRQRu72GW6x8mn9Gnv+VdQKI6FM4+1mSodQ0HU/tfiBhHSObbo45WT/Dfrok/Y4awo2zKePaOeXQ/m6Kw==" hashValue="9dlRXtzYOlT0cupWGrRgvng779RJSdLHQIHxrlHoD1u+m0zuS5eSxrDzRMMcK+C527fvMQCtuP/cTpKm+LwryA==" algorithmName="SHA-512" password="CC35"/>
  <autoFilter ref="C80:K84"/>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2"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6" t="s">
        <v>100</v>
      </c>
    </row>
    <row r="3" ht="6.96" customHeight="1">
      <c r="B3" s="123"/>
      <c r="C3" s="124"/>
      <c r="D3" s="124"/>
      <c r="E3" s="124"/>
      <c r="F3" s="124"/>
      <c r="G3" s="124"/>
      <c r="H3" s="124"/>
      <c r="I3" s="125"/>
      <c r="J3" s="124"/>
      <c r="K3" s="124"/>
      <c r="L3" s="19"/>
      <c r="AT3" s="16" t="s">
        <v>82</v>
      </c>
    </row>
    <row r="4" ht="24.96" customHeight="1">
      <c r="B4" s="19"/>
      <c r="D4" s="126" t="s">
        <v>116</v>
      </c>
      <c r="L4" s="19"/>
      <c r="M4" s="23" t="s">
        <v>10</v>
      </c>
      <c r="AT4" s="16" t="s">
        <v>4</v>
      </c>
    </row>
    <row r="5" ht="6.96" customHeight="1">
      <c r="B5" s="19"/>
      <c r="L5" s="19"/>
    </row>
    <row r="6" ht="12" customHeight="1">
      <c r="B6" s="19"/>
      <c r="D6" s="127" t="s">
        <v>16</v>
      </c>
      <c r="L6" s="19"/>
    </row>
    <row r="7" ht="16.5" customHeight="1">
      <c r="B7" s="19"/>
      <c r="E7" s="128" t="str">
        <f>'Rekapitulace stavby'!K6</f>
        <v>Stodská nemocnice,Stav.úpravy oddělení následné péče (LDN), 2.ETAPA západní křídlo jižního traktu</v>
      </c>
      <c r="F7" s="127"/>
      <c r="G7" s="127"/>
      <c r="H7" s="127"/>
      <c r="L7" s="19"/>
    </row>
    <row r="8" s="1" customFormat="1" ht="12" customHeight="1">
      <c r="B8" s="42"/>
      <c r="D8" s="127" t="s">
        <v>117</v>
      </c>
      <c r="I8" s="129"/>
      <c r="L8" s="42"/>
    </row>
    <row r="9" s="1" customFormat="1" ht="36.96" customHeight="1">
      <c r="B9" s="42"/>
      <c r="E9" s="130" t="s">
        <v>2089</v>
      </c>
      <c r="F9" s="1"/>
      <c r="G9" s="1"/>
      <c r="H9" s="1"/>
      <c r="I9" s="129"/>
      <c r="L9" s="42"/>
    </row>
    <row r="10" s="1" customFormat="1">
      <c r="B10" s="42"/>
      <c r="I10" s="129"/>
      <c r="L10" s="42"/>
    </row>
    <row r="11" s="1" customFormat="1" ht="12" customHeight="1">
      <c r="B11" s="42"/>
      <c r="D11" s="127" t="s">
        <v>18</v>
      </c>
      <c r="F11" s="16" t="s">
        <v>19</v>
      </c>
      <c r="I11" s="131" t="s">
        <v>20</v>
      </c>
      <c r="J11" s="16" t="s">
        <v>19</v>
      </c>
      <c r="L11" s="42"/>
    </row>
    <row r="12" s="1" customFormat="1" ht="12" customHeight="1">
      <c r="B12" s="42"/>
      <c r="D12" s="127" t="s">
        <v>21</v>
      </c>
      <c r="F12" s="16" t="s">
        <v>22</v>
      </c>
      <c r="I12" s="131" t="s">
        <v>23</v>
      </c>
      <c r="J12" s="132" t="str">
        <f>'Rekapitulace stavby'!AN8</f>
        <v>2. 8. 2019</v>
      </c>
      <c r="L12" s="42"/>
    </row>
    <row r="13" s="1" customFormat="1" ht="10.8" customHeight="1">
      <c r="B13" s="42"/>
      <c r="I13" s="129"/>
      <c r="L13" s="42"/>
    </row>
    <row r="14" s="1" customFormat="1" ht="12" customHeight="1">
      <c r="B14" s="42"/>
      <c r="D14" s="127" t="s">
        <v>25</v>
      </c>
      <c r="I14" s="131" t="s">
        <v>26</v>
      </c>
      <c r="J14" s="16" t="s">
        <v>19</v>
      </c>
      <c r="L14" s="42"/>
    </row>
    <row r="15" s="1" customFormat="1" ht="18" customHeight="1">
      <c r="B15" s="42"/>
      <c r="E15" s="16" t="s">
        <v>27</v>
      </c>
      <c r="I15" s="131" t="s">
        <v>28</v>
      </c>
      <c r="J15" s="16" t="s">
        <v>19</v>
      </c>
      <c r="L15" s="42"/>
    </row>
    <row r="16" s="1" customFormat="1" ht="6.96" customHeight="1">
      <c r="B16" s="42"/>
      <c r="I16" s="129"/>
      <c r="L16" s="42"/>
    </row>
    <row r="17" s="1" customFormat="1" ht="12" customHeight="1">
      <c r="B17" s="42"/>
      <c r="D17" s="127" t="s">
        <v>29</v>
      </c>
      <c r="I17" s="131" t="s">
        <v>26</v>
      </c>
      <c r="J17" s="32" t="str">
        <f>'Rekapitulace stavby'!AN13</f>
        <v>Vyplň údaj</v>
      </c>
      <c r="L17" s="42"/>
    </row>
    <row r="18" s="1" customFormat="1" ht="18" customHeight="1">
      <c r="B18" s="42"/>
      <c r="E18" s="32" t="str">
        <f>'Rekapitulace stavby'!E14</f>
        <v>Vyplň údaj</v>
      </c>
      <c r="F18" s="16"/>
      <c r="G18" s="16"/>
      <c r="H18" s="16"/>
      <c r="I18" s="131" t="s">
        <v>28</v>
      </c>
      <c r="J18" s="32" t="str">
        <f>'Rekapitulace stavby'!AN14</f>
        <v>Vyplň údaj</v>
      </c>
      <c r="L18" s="42"/>
    </row>
    <row r="19" s="1" customFormat="1" ht="6.96" customHeight="1">
      <c r="B19" s="42"/>
      <c r="I19" s="129"/>
      <c r="L19" s="42"/>
    </row>
    <row r="20" s="1" customFormat="1" ht="12" customHeight="1">
      <c r="B20" s="42"/>
      <c r="D20" s="127" t="s">
        <v>31</v>
      </c>
      <c r="I20" s="131" t="s">
        <v>26</v>
      </c>
      <c r="J20" s="16" t="s">
        <v>19</v>
      </c>
      <c r="L20" s="42"/>
    </row>
    <row r="21" s="1" customFormat="1" ht="18" customHeight="1">
      <c r="B21" s="42"/>
      <c r="E21" s="16" t="s">
        <v>32</v>
      </c>
      <c r="I21" s="131" t="s">
        <v>28</v>
      </c>
      <c r="J21" s="16" t="s">
        <v>19</v>
      </c>
      <c r="L21" s="42"/>
    </row>
    <row r="22" s="1" customFormat="1" ht="6.96" customHeight="1">
      <c r="B22" s="42"/>
      <c r="I22" s="129"/>
      <c r="L22" s="42"/>
    </row>
    <row r="23" s="1" customFormat="1" ht="12" customHeight="1">
      <c r="B23" s="42"/>
      <c r="D23" s="127" t="s">
        <v>34</v>
      </c>
      <c r="I23" s="131" t="s">
        <v>26</v>
      </c>
      <c r="J23" s="16" t="s">
        <v>19</v>
      </c>
      <c r="L23" s="42"/>
    </row>
    <row r="24" s="1" customFormat="1" ht="18" customHeight="1">
      <c r="B24" s="42"/>
      <c r="E24" s="16" t="s">
        <v>35</v>
      </c>
      <c r="I24" s="131" t="s">
        <v>28</v>
      </c>
      <c r="J24" s="16" t="s">
        <v>19</v>
      </c>
      <c r="L24" s="42"/>
    </row>
    <row r="25" s="1" customFormat="1" ht="6.96" customHeight="1">
      <c r="B25" s="42"/>
      <c r="I25" s="129"/>
      <c r="L25" s="42"/>
    </row>
    <row r="26" s="1" customFormat="1" ht="12" customHeight="1">
      <c r="B26" s="42"/>
      <c r="D26" s="127" t="s">
        <v>36</v>
      </c>
      <c r="I26" s="129"/>
      <c r="L26" s="42"/>
    </row>
    <row r="27" s="6" customFormat="1" ht="16.5" customHeight="1">
      <c r="B27" s="133"/>
      <c r="E27" s="134" t="s">
        <v>19</v>
      </c>
      <c r="F27" s="134"/>
      <c r="G27" s="134"/>
      <c r="H27" s="134"/>
      <c r="I27" s="135"/>
      <c r="L27" s="133"/>
    </row>
    <row r="28" s="1" customFormat="1" ht="6.96" customHeight="1">
      <c r="B28" s="42"/>
      <c r="I28" s="129"/>
      <c r="L28" s="42"/>
    </row>
    <row r="29" s="1" customFormat="1" ht="6.96" customHeight="1">
      <c r="B29" s="42"/>
      <c r="D29" s="70"/>
      <c r="E29" s="70"/>
      <c r="F29" s="70"/>
      <c r="G29" s="70"/>
      <c r="H29" s="70"/>
      <c r="I29" s="136"/>
      <c r="J29" s="70"/>
      <c r="K29" s="70"/>
      <c r="L29" s="42"/>
    </row>
    <row r="30" s="1" customFormat="1" ht="25.44" customHeight="1">
      <c r="B30" s="42"/>
      <c r="D30" s="137" t="s">
        <v>38</v>
      </c>
      <c r="I30" s="129"/>
      <c r="J30" s="138">
        <f>ROUND(J81, 2)</f>
        <v>0</v>
      </c>
      <c r="L30" s="42"/>
    </row>
    <row r="31" s="1" customFormat="1" ht="6.96" customHeight="1">
      <c r="B31" s="42"/>
      <c r="D31" s="70"/>
      <c r="E31" s="70"/>
      <c r="F31" s="70"/>
      <c r="G31" s="70"/>
      <c r="H31" s="70"/>
      <c r="I31" s="136"/>
      <c r="J31" s="70"/>
      <c r="K31" s="70"/>
      <c r="L31" s="42"/>
    </row>
    <row r="32" s="1" customFormat="1" ht="14.4" customHeight="1">
      <c r="B32" s="42"/>
      <c r="F32" s="139" t="s">
        <v>40</v>
      </c>
      <c r="I32" s="140" t="s">
        <v>39</v>
      </c>
      <c r="J32" s="139" t="s">
        <v>41</v>
      </c>
      <c r="L32" s="42"/>
    </row>
    <row r="33" s="1" customFormat="1" ht="14.4" customHeight="1">
      <c r="B33" s="42"/>
      <c r="D33" s="127" t="s">
        <v>42</v>
      </c>
      <c r="E33" s="127" t="s">
        <v>43</v>
      </c>
      <c r="F33" s="141">
        <f>ROUND((SUM(BE81:BE85)),  2)</f>
        <v>0</v>
      </c>
      <c r="I33" s="142">
        <v>0.20999999999999999</v>
      </c>
      <c r="J33" s="141">
        <f>ROUND(((SUM(BE81:BE85))*I33),  2)</f>
        <v>0</v>
      </c>
      <c r="L33" s="42"/>
    </row>
    <row r="34" s="1" customFormat="1" ht="14.4" customHeight="1">
      <c r="B34" s="42"/>
      <c r="E34" s="127" t="s">
        <v>44</v>
      </c>
      <c r="F34" s="141">
        <f>ROUND((SUM(BF81:BF85)),  2)</f>
        <v>0</v>
      </c>
      <c r="I34" s="142">
        <v>0.14999999999999999</v>
      </c>
      <c r="J34" s="141">
        <f>ROUND(((SUM(BF81:BF85))*I34),  2)</f>
        <v>0</v>
      </c>
      <c r="L34" s="42"/>
    </row>
    <row r="35" hidden="1" s="1" customFormat="1" ht="14.4" customHeight="1">
      <c r="B35" s="42"/>
      <c r="E35" s="127" t="s">
        <v>45</v>
      </c>
      <c r="F35" s="141">
        <f>ROUND((SUM(BG81:BG85)),  2)</f>
        <v>0</v>
      </c>
      <c r="I35" s="142">
        <v>0.20999999999999999</v>
      </c>
      <c r="J35" s="141">
        <f>0</f>
        <v>0</v>
      </c>
      <c r="L35" s="42"/>
    </row>
    <row r="36" hidden="1" s="1" customFormat="1" ht="14.4" customHeight="1">
      <c r="B36" s="42"/>
      <c r="E36" s="127" t="s">
        <v>46</v>
      </c>
      <c r="F36" s="141">
        <f>ROUND((SUM(BH81:BH85)),  2)</f>
        <v>0</v>
      </c>
      <c r="I36" s="142">
        <v>0.14999999999999999</v>
      </c>
      <c r="J36" s="141">
        <f>0</f>
        <v>0</v>
      </c>
      <c r="L36" s="42"/>
    </row>
    <row r="37" hidden="1" s="1" customFormat="1" ht="14.4" customHeight="1">
      <c r="B37" s="42"/>
      <c r="E37" s="127" t="s">
        <v>47</v>
      </c>
      <c r="F37" s="141">
        <f>ROUND((SUM(BI81:BI85)),  2)</f>
        <v>0</v>
      </c>
      <c r="I37" s="142">
        <v>0</v>
      </c>
      <c r="J37" s="141">
        <f>0</f>
        <v>0</v>
      </c>
      <c r="L37" s="42"/>
    </row>
    <row r="38" s="1" customFormat="1" ht="6.96" customHeight="1">
      <c r="B38" s="42"/>
      <c r="I38" s="129"/>
      <c r="L38" s="42"/>
    </row>
    <row r="39" s="1" customFormat="1" ht="25.44" customHeight="1">
      <c r="B39" s="42"/>
      <c r="C39" s="143"/>
      <c r="D39" s="144" t="s">
        <v>48</v>
      </c>
      <c r="E39" s="145"/>
      <c r="F39" s="145"/>
      <c r="G39" s="146" t="s">
        <v>49</v>
      </c>
      <c r="H39" s="147" t="s">
        <v>50</v>
      </c>
      <c r="I39" s="148"/>
      <c r="J39" s="149">
        <f>SUM(J30:J37)</f>
        <v>0</v>
      </c>
      <c r="K39" s="150"/>
      <c r="L39" s="42"/>
    </row>
    <row r="40" s="1" customFormat="1" ht="14.4" customHeight="1">
      <c r="B40" s="151"/>
      <c r="C40" s="152"/>
      <c r="D40" s="152"/>
      <c r="E40" s="152"/>
      <c r="F40" s="152"/>
      <c r="G40" s="152"/>
      <c r="H40" s="152"/>
      <c r="I40" s="153"/>
      <c r="J40" s="152"/>
      <c r="K40" s="152"/>
      <c r="L40" s="42"/>
    </row>
    <row r="44" s="1" customFormat="1" ht="6.96" customHeight="1">
      <c r="B44" s="154"/>
      <c r="C44" s="155"/>
      <c r="D44" s="155"/>
      <c r="E44" s="155"/>
      <c r="F44" s="155"/>
      <c r="G44" s="155"/>
      <c r="H44" s="155"/>
      <c r="I44" s="156"/>
      <c r="J44" s="155"/>
      <c r="K44" s="155"/>
      <c r="L44" s="42"/>
    </row>
    <row r="45" s="1" customFormat="1" ht="24.96" customHeight="1">
      <c r="B45" s="37"/>
      <c r="C45" s="22" t="s">
        <v>119</v>
      </c>
      <c r="D45" s="38"/>
      <c r="E45" s="38"/>
      <c r="F45" s="38"/>
      <c r="G45" s="38"/>
      <c r="H45" s="38"/>
      <c r="I45" s="129"/>
      <c r="J45" s="38"/>
      <c r="K45" s="38"/>
      <c r="L45" s="42"/>
    </row>
    <row r="46" s="1" customFormat="1" ht="6.96" customHeight="1">
      <c r="B46" s="37"/>
      <c r="C46" s="38"/>
      <c r="D46" s="38"/>
      <c r="E46" s="38"/>
      <c r="F46" s="38"/>
      <c r="G46" s="38"/>
      <c r="H46" s="38"/>
      <c r="I46" s="129"/>
      <c r="J46" s="38"/>
      <c r="K46" s="38"/>
      <c r="L46" s="42"/>
    </row>
    <row r="47" s="1" customFormat="1" ht="12" customHeight="1">
      <c r="B47" s="37"/>
      <c r="C47" s="31" t="s">
        <v>16</v>
      </c>
      <c r="D47" s="38"/>
      <c r="E47" s="38"/>
      <c r="F47" s="38"/>
      <c r="G47" s="38"/>
      <c r="H47" s="38"/>
      <c r="I47" s="129"/>
      <c r="J47" s="38"/>
      <c r="K47" s="38"/>
      <c r="L47" s="42"/>
    </row>
    <row r="48" s="1" customFormat="1" ht="16.5" customHeight="1">
      <c r="B48" s="37"/>
      <c r="C48" s="38"/>
      <c r="D48" s="38"/>
      <c r="E48" s="157" t="str">
        <f>E7</f>
        <v>Stodská nemocnice,Stav.úpravy oddělení následné péče (LDN), 2.ETAPA západní křídlo jižního traktu</v>
      </c>
      <c r="F48" s="31"/>
      <c r="G48" s="31"/>
      <c r="H48" s="31"/>
      <c r="I48" s="129"/>
      <c r="J48" s="38"/>
      <c r="K48" s="38"/>
      <c r="L48" s="42"/>
    </row>
    <row r="49" s="1" customFormat="1" ht="12" customHeight="1">
      <c r="B49" s="37"/>
      <c r="C49" s="31" t="s">
        <v>117</v>
      </c>
      <c r="D49" s="38"/>
      <c r="E49" s="38"/>
      <c r="F49" s="38"/>
      <c r="G49" s="38"/>
      <c r="H49" s="38"/>
      <c r="I49" s="129"/>
      <c r="J49" s="38"/>
      <c r="K49" s="38"/>
      <c r="L49" s="42"/>
    </row>
    <row r="50" s="1" customFormat="1" ht="16.5" customHeight="1">
      <c r="B50" s="37"/>
      <c r="C50" s="38"/>
      <c r="D50" s="38"/>
      <c r="E50" s="63" t="str">
        <f>E9</f>
        <v>Masn0607 - Slaboproud , EPS</v>
      </c>
      <c r="F50" s="38"/>
      <c r="G50" s="38"/>
      <c r="H50" s="38"/>
      <c r="I50" s="129"/>
      <c r="J50" s="38"/>
      <c r="K50" s="38"/>
      <c r="L50" s="42"/>
    </row>
    <row r="51" s="1" customFormat="1" ht="6.96" customHeight="1">
      <c r="B51" s="37"/>
      <c r="C51" s="38"/>
      <c r="D51" s="38"/>
      <c r="E51" s="38"/>
      <c r="F51" s="38"/>
      <c r="G51" s="38"/>
      <c r="H51" s="38"/>
      <c r="I51" s="129"/>
      <c r="J51" s="38"/>
      <c r="K51" s="38"/>
      <c r="L51" s="42"/>
    </row>
    <row r="52" s="1" customFormat="1" ht="12" customHeight="1">
      <c r="B52" s="37"/>
      <c r="C52" s="31" t="s">
        <v>21</v>
      </c>
      <c r="D52" s="38"/>
      <c r="E52" s="38"/>
      <c r="F52" s="26" t="str">
        <f>F12</f>
        <v xml:space="preserve"> </v>
      </c>
      <c r="G52" s="38"/>
      <c r="H52" s="38"/>
      <c r="I52" s="131" t="s">
        <v>23</v>
      </c>
      <c r="J52" s="66" t="str">
        <f>IF(J12="","",J12)</f>
        <v>2. 8. 2019</v>
      </c>
      <c r="K52" s="38"/>
      <c r="L52" s="42"/>
    </row>
    <row r="53" s="1" customFormat="1" ht="6.96" customHeight="1">
      <c r="B53" s="37"/>
      <c r="C53" s="38"/>
      <c r="D53" s="38"/>
      <c r="E53" s="38"/>
      <c r="F53" s="38"/>
      <c r="G53" s="38"/>
      <c r="H53" s="38"/>
      <c r="I53" s="129"/>
      <c r="J53" s="38"/>
      <c r="K53" s="38"/>
      <c r="L53" s="42"/>
    </row>
    <row r="54" s="1" customFormat="1" ht="24.9" customHeight="1">
      <c r="B54" s="37"/>
      <c r="C54" s="31" t="s">
        <v>25</v>
      </c>
      <c r="D54" s="38"/>
      <c r="E54" s="38"/>
      <c r="F54" s="26" t="str">
        <f>E15</f>
        <v>Stodská nemocnice a.s.</v>
      </c>
      <c r="G54" s="38"/>
      <c r="H54" s="38"/>
      <c r="I54" s="131" t="s">
        <v>31</v>
      </c>
      <c r="J54" s="35" t="str">
        <f>E21</f>
        <v>Mastný-architektonicko projektová kancelář</v>
      </c>
      <c r="K54" s="38"/>
      <c r="L54" s="42"/>
    </row>
    <row r="55" s="1" customFormat="1" ht="13.65" customHeight="1">
      <c r="B55" s="37"/>
      <c r="C55" s="31" t="s">
        <v>29</v>
      </c>
      <c r="D55" s="38"/>
      <c r="E55" s="38"/>
      <c r="F55" s="26" t="str">
        <f>IF(E18="","",E18)</f>
        <v>Vyplň údaj</v>
      </c>
      <c r="G55" s="38"/>
      <c r="H55" s="38"/>
      <c r="I55" s="131" t="s">
        <v>34</v>
      </c>
      <c r="J55" s="35" t="str">
        <f>E24</f>
        <v>Straka</v>
      </c>
      <c r="K55" s="38"/>
      <c r="L55" s="42"/>
    </row>
    <row r="56" s="1" customFormat="1" ht="10.32" customHeight="1">
      <c r="B56" s="37"/>
      <c r="C56" s="38"/>
      <c r="D56" s="38"/>
      <c r="E56" s="38"/>
      <c r="F56" s="38"/>
      <c r="G56" s="38"/>
      <c r="H56" s="38"/>
      <c r="I56" s="129"/>
      <c r="J56" s="38"/>
      <c r="K56" s="38"/>
      <c r="L56" s="42"/>
    </row>
    <row r="57" s="1" customFormat="1" ht="29.28" customHeight="1">
      <c r="B57" s="37"/>
      <c r="C57" s="158" t="s">
        <v>120</v>
      </c>
      <c r="D57" s="159"/>
      <c r="E57" s="159"/>
      <c r="F57" s="159"/>
      <c r="G57" s="159"/>
      <c r="H57" s="159"/>
      <c r="I57" s="160"/>
      <c r="J57" s="161" t="s">
        <v>121</v>
      </c>
      <c r="K57" s="159"/>
      <c r="L57" s="42"/>
    </row>
    <row r="58" s="1" customFormat="1" ht="10.32" customHeight="1">
      <c r="B58" s="37"/>
      <c r="C58" s="38"/>
      <c r="D58" s="38"/>
      <c r="E58" s="38"/>
      <c r="F58" s="38"/>
      <c r="G58" s="38"/>
      <c r="H58" s="38"/>
      <c r="I58" s="129"/>
      <c r="J58" s="38"/>
      <c r="K58" s="38"/>
      <c r="L58" s="42"/>
    </row>
    <row r="59" s="1" customFormat="1" ht="22.8" customHeight="1">
      <c r="B59" s="37"/>
      <c r="C59" s="162" t="s">
        <v>70</v>
      </c>
      <c r="D59" s="38"/>
      <c r="E59" s="38"/>
      <c r="F59" s="38"/>
      <c r="G59" s="38"/>
      <c r="H59" s="38"/>
      <c r="I59" s="129"/>
      <c r="J59" s="96">
        <f>J81</f>
        <v>0</v>
      </c>
      <c r="K59" s="38"/>
      <c r="L59" s="42"/>
      <c r="AU59" s="16" t="s">
        <v>122</v>
      </c>
    </row>
    <row r="60" s="7" customFormat="1" ht="24.96" customHeight="1">
      <c r="B60" s="163"/>
      <c r="C60" s="164"/>
      <c r="D60" s="165" t="s">
        <v>132</v>
      </c>
      <c r="E60" s="166"/>
      <c r="F60" s="166"/>
      <c r="G60" s="166"/>
      <c r="H60" s="166"/>
      <c r="I60" s="167"/>
      <c r="J60" s="168">
        <f>J82</f>
        <v>0</v>
      </c>
      <c r="K60" s="164"/>
      <c r="L60" s="169"/>
    </row>
    <row r="61" s="8" customFormat="1" ht="19.92" customHeight="1">
      <c r="B61" s="170"/>
      <c r="C61" s="171"/>
      <c r="D61" s="172" t="s">
        <v>2090</v>
      </c>
      <c r="E61" s="173"/>
      <c r="F61" s="173"/>
      <c r="G61" s="173"/>
      <c r="H61" s="173"/>
      <c r="I61" s="174"/>
      <c r="J61" s="175">
        <f>J83</f>
        <v>0</v>
      </c>
      <c r="K61" s="171"/>
      <c r="L61" s="176"/>
    </row>
    <row r="62" s="1" customFormat="1" ht="21.84" customHeight="1">
      <c r="B62" s="37"/>
      <c r="C62" s="38"/>
      <c r="D62" s="38"/>
      <c r="E62" s="38"/>
      <c r="F62" s="38"/>
      <c r="G62" s="38"/>
      <c r="H62" s="38"/>
      <c r="I62" s="129"/>
      <c r="J62" s="38"/>
      <c r="K62" s="38"/>
      <c r="L62" s="42"/>
    </row>
    <row r="63" s="1" customFormat="1" ht="6.96" customHeight="1">
      <c r="B63" s="56"/>
      <c r="C63" s="57"/>
      <c r="D63" s="57"/>
      <c r="E63" s="57"/>
      <c r="F63" s="57"/>
      <c r="G63" s="57"/>
      <c r="H63" s="57"/>
      <c r="I63" s="153"/>
      <c r="J63" s="57"/>
      <c r="K63" s="57"/>
      <c r="L63" s="42"/>
    </row>
    <row r="67" s="1" customFormat="1" ht="6.96" customHeight="1">
      <c r="B67" s="58"/>
      <c r="C67" s="59"/>
      <c r="D67" s="59"/>
      <c r="E67" s="59"/>
      <c r="F67" s="59"/>
      <c r="G67" s="59"/>
      <c r="H67" s="59"/>
      <c r="I67" s="156"/>
      <c r="J67" s="59"/>
      <c r="K67" s="59"/>
      <c r="L67" s="42"/>
    </row>
    <row r="68" s="1" customFormat="1" ht="24.96" customHeight="1">
      <c r="B68" s="37"/>
      <c r="C68" s="22" t="s">
        <v>151</v>
      </c>
      <c r="D68" s="38"/>
      <c r="E68" s="38"/>
      <c r="F68" s="38"/>
      <c r="G68" s="38"/>
      <c r="H68" s="38"/>
      <c r="I68" s="129"/>
      <c r="J68" s="38"/>
      <c r="K68" s="38"/>
      <c r="L68" s="42"/>
    </row>
    <row r="69" s="1" customFormat="1" ht="6.96" customHeight="1">
      <c r="B69" s="37"/>
      <c r="C69" s="38"/>
      <c r="D69" s="38"/>
      <c r="E69" s="38"/>
      <c r="F69" s="38"/>
      <c r="G69" s="38"/>
      <c r="H69" s="38"/>
      <c r="I69" s="129"/>
      <c r="J69" s="38"/>
      <c r="K69" s="38"/>
      <c r="L69" s="42"/>
    </row>
    <row r="70" s="1" customFormat="1" ht="12" customHeight="1">
      <c r="B70" s="37"/>
      <c r="C70" s="31" t="s">
        <v>16</v>
      </c>
      <c r="D70" s="38"/>
      <c r="E70" s="38"/>
      <c r="F70" s="38"/>
      <c r="G70" s="38"/>
      <c r="H70" s="38"/>
      <c r="I70" s="129"/>
      <c r="J70" s="38"/>
      <c r="K70" s="38"/>
      <c r="L70" s="42"/>
    </row>
    <row r="71" s="1" customFormat="1" ht="16.5" customHeight="1">
      <c r="B71" s="37"/>
      <c r="C71" s="38"/>
      <c r="D71" s="38"/>
      <c r="E71" s="157" t="str">
        <f>E7</f>
        <v>Stodská nemocnice,Stav.úpravy oddělení následné péče (LDN), 2.ETAPA západní křídlo jižního traktu</v>
      </c>
      <c r="F71" s="31"/>
      <c r="G71" s="31"/>
      <c r="H71" s="31"/>
      <c r="I71" s="129"/>
      <c r="J71" s="38"/>
      <c r="K71" s="38"/>
      <c r="L71" s="42"/>
    </row>
    <row r="72" s="1" customFormat="1" ht="12" customHeight="1">
      <c r="B72" s="37"/>
      <c r="C72" s="31" t="s">
        <v>117</v>
      </c>
      <c r="D72" s="38"/>
      <c r="E72" s="38"/>
      <c r="F72" s="38"/>
      <c r="G72" s="38"/>
      <c r="H72" s="38"/>
      <c r="I72" s="129"/>
      <c r="J72" s="38"/>
      <c r="K72" s="38"/>
      <c r="L72" s="42"/>
    </row>
    <row r="73" s="1" customFormat="1" ht="16.5" customHeight="1">
      <c r="B73" s="37"/>
      <c r="C73" s="38"/>
      <c r="D73" s="38"/>
      <c r="E73" s="63" t="str">
        <f>E9</f>
        <v>Masn0607 - Slaboproud , EPS</v>
      </c>
      <c r="F73" s="38"/>
      <c r="G73" s="38"/>
      <c r="H73" s="38"/>
      <c r="I73" s="129"/>
      <c r="J73" s="38"/>
      <c r="K73" s="38"/>
      <c r="L73" s="42"/>
    </row>
    <row r="74" s="1" customFormat="1" ht="6.96" customHeight="1">
      <c r="B74" s="37"/>
      <c r="C74" s="38"/>
      <c r="D74" s="38"/>
      <c r="E74" s="38"/>
      <c r="F74" s="38"/>
      <c r="G74" s="38"/>
      <c r="H74" s="38"/>
      <c r="I74" s="129"/>
      <c r="J74" s="38"/>
      <c r="K74" s="38"/>
      <c r="L74" s="42"/>
    </row>
    <row r="75" s="1" customFormat="1" ht="12" customHeight="1">
      <c r="B75" s="37"/>
      <c r="C75" s="31" t="s">
        <v>21</v>
      </c>
      <c r="D75" s="38"/>
      <c r="E75" s="38"/>
      <c r="F75" s="26" t="str">
        <f>F12</f>
        <v xml:space="preserve"> </v>
      </c>
      <c r="G75" s="38"/>
      <c r="H75" s="38"/>
      <c r="I75" s="131" t="s">
        <v>23</v>
      </c>
      <c r="J75" s="66" t="str">
        <f>IF(J12="","",J12)</f>
        <v>2. 8. 2019</v>
      </c>
      <c r="K75" s="38"/>
      <c r="L75" s="42"/>
    </row>
    <row r="76" s="1" customFormat="1" ht="6.96" customHeight="1">
      <c r="B76" s="37"/>
      <c r="C76" s="38"/>
      <c r="D76" s="38"/>
      <c r="E76" s="38"/>
      <c r="F76" s="38"/>
      <c r="G76" s="38"/>
      <c r="H76" s="38"/>
      <c r="I76" s="129"/>
      <c r="J76" s="38"/>
      <c r="K76" s="38"/>
      <c r="L76" s="42"/>
    </row>
    <row r="77" s="1" customFormat="1" ht="24.9" customHeight="1">
      <c r="B77" s="37"/>
      <c r="C77" s="31" t="s">
        <v>25</v>
      </c>
      <c r="D77" s="38"/>
      <c r="E77" s="38"/>
      <c r="F77" s="26" t="str">
        <f>E15</f>
        <v>Stodská nemocnice a.s.</v>
      </c>
      <c r="G77" s="38"/>
      <c r="H77" s="38"/>
      <c r="I77" s="131" t="s">
        <v>31</v>
      </c>
      <c r="J77" s="35" t="str">
        <f>E21</f>
        <v>Mastný-architektonicko projektová kancelář</v>
      </c>
      <c r="K77" s="38"/>
      <c r="L77" s="42"/>
    </row>
    <row r="78" s="1" customFormat="1" ht="13.65" customHeight="1">
      <c r="B78" s="37"/>
      <c r="C78" s="31" t="s">
        <v>29</v>
      </c>
      <c r="D78" s="38"/>
      <c r="E78" s="38"/>
      <c r="F78" s="26" t="str">
        <f>IF(E18="","",E18)</f>
        <v>Vyplň údaj</v>
      </c>
      <c r="G78" s="38"/>
      <c r="H78" s="38"/>
      <c r="I78" s="131" t="s">
        <v>34</v>
      </c>
      <c r="J78" s="35" t="str">
        <f>E24</f>
        <v>Straka</v>
      </c>
      <c r="K78" s="38"/>
      <c r="L78" s="42"/>
    </row>
    <row r="79" s="1" customFormat="1" ht="10.32" customHeight="1">
      <c r="B79" s="37"/>
      <c r="C79" s="38"/>
      <c r="D79" s="38"/>
      <c r="E79" s="38"/>
      <c r="F79" s="38"/>
      <c r="G79" s="38"/>
      <c r="H79" s="38"/>
      <c r="I79" s="129"/>
      <c r="J79" s="38"/>
      <c r="K79" s="38"/>
      <c r="L79" s="42"/>
    </row>
    <row r="80" s="9" customFormat="1" ht="29.28" customHeight="1">
      <c r="B80" s="177"/>
      <c r="C80" s="178" t="s">
        <v>152</v>
      </c>
      <c r="D80" s="179" t="s">
        <v>57</v>
      </c>
      <c r="E80" s="179" t="s">
        <v>53</v>
      </c>
      <c r="F80" s="179" t="s">
        <v>54</v>
      </c>
      <c r="G80" s="179" t="s">
        <v>153</v>
      </c>
      <c r="H80" s="179" t="s">
        <v>154</v>
      </c>
      <c r="I80" s="180" t="s">
        <v>155</v>
      </c>
      <c r="J80" s="179" t="s">
        <v>121</v>
      </c>
      <c r="K80" s="181" t="s">
        <v>156</v>
      </c>
      <c r="L80" s="182"/>
      <c r="M80" s="86" t="s">
        <v>19</v>
      </c>
      <c r="N80" s="87" t="s">
        <v>42</v>
      </c>
      <c r="O80" s="87" t="s">
        <v>157</v>
      </c>
      <c r="P80" s="87" t="s">
        <v>158</v>
      </c>
      <c r="Q80" s="87" t="s">
        <v>159</v>
      </c>
      <c r="R80" s="87" t="s">
        <v>160</v>
      </c>
      <c r="S80" s="87" t="s">
        <v>161</v>
      </c>
      <c r="T80" s="88" t="s">
        <v>162</v>
      </c>
    </row>
    <row r="81" s="1" customFormat="1" ht="22.8" customHeight="1">
      <c r="B81" s="37"/>
      <c r="C81" s="93" t="s">
        <v>163</v>
      </c>
      <c r="D81" s="38"/>
      <c r="E81" s="38"/>
      <c r="F81" s="38"/>
      <c r="G81" s="38"/>
      <c r="H81" s="38"/>
      <c r="I81" s="129"/>
      <c r="J81" s="183">
        <f>BK81</f>
        <v>0</v>
      </c>
      <c r="K81" s="38"/>
      <c r="L81" s="42"/>
      <c r="M81" s="89"/>
      <c r="N81" s="90"/>
      <c r="O81" s="90"/>
      <c r="P81" s="184">
        <f>P82</f>
        <v>0</v>
      </c>
      <c r="Q81" s="90"/>
      <c r="R81" s="184">
        <f>R82</f>
        <v>0</v>
      </c>
      <c r="S81" s="90"/>
      <c r="T81" s="185">
        <f>T82</f>
        <v>0</v>
      </c>
      <c r="AT81" s="16" t="s">
        <v>71</v>
      </c>
      <c r="AU81" s="16" t="s">
        <v>122</v>
      </c>
      <c r="BK81" s="186">
        <f>BK82</f>
        <v>0</v>
      </c>
    </row>
    <row r="82" s="10" customFormat="1" ht="25.92" customHeight="1">
      <c r="B82" s="187"/>
      <c r="C82" s="188"/>
      <c r="D82" s="189" t="s">
        <v>71</v>
      </c>
      <c r="E82" s="190" t="s">
        <v>1057</v>
      </c>
      <c r="F82" s="190" t="s">
        <v>1058</v>
      </c>
      <c r="G82" s="188"/>
      <c r="H82" s="188"/>
      <c r="I82" s="191"/>
      <c r="J82" s="192">
        <f>BK82</f>
        <v>0</v>
      </c>
      <c r="K82" s="188"/>
      <c r="L82" s="193"/>
      <c r="M82" s="194"/>
      <c r="N82" s="195"/>
      <c r="O82" s="195"/>
      <c r="P82" s="196">
        <f>P83</f>
        <v>0</v>
      </c>
      <c r="Q82" s="195"/>
      <c r="R82" s="196">
        <f>R83</f>
        <v>0</v>
      </c>
      <c r="S82" s="195"/>
      <c r="T82" s="197">
        <f>T83</f>
        <v>0</v>
      </c>
      <c r="AR82" s="198" t="s">
        <v>82</v>
      </c>
      <c r="AT82" s="199" t="s">
        <v>71</v>
      </c>
      <c r="AU82" s="199" t="s">
        <v>72</v>
      </c>
      <c r="AY82" s="198" t="s">
        <v>166</v>
      </c>
      <c r="BK82" s="200">
        <f>BK83</f>
        <v>0</v>
      </c>
    </row>
    <row r="83" s="10" customFormat="1" ht="22.8" customHeight="1">
      <c r="B83" s="187"/>
      <c r="C83" s="188"/>
      <c r="D83" s="189" t="s">
        <v>71</v>
      </c>
      <c r="E83" s="201" t="s">
        <v>2091</v>
      </c>
      <c r="F83" s="201" t="s">
        <v>2092</v>
      </c>
      <c r="G83" s="188"/>
      <c r="H83" s="188"/>
      <c r="I83" s="191"/>
      <c r="J83" s="202">
        <f>BK83</f>
        <v>0</v>
      </c>
      <c r="K83" s="188"/>
      <c r="L83" s="193"/>
      <c r="M83" s="194"/>
      <c r="N83" s="195"/>
      <c r="O83" s="195"/>
      <c r="P83" s="196">
        <f>SUM(P84:P85)</f>
        <v>0</v>
      </c>
      <c r="Q83" s="195"/>
      <c r="R83" s="196">
        <f>SUM(R84:R85)</f>
        <v>0</v>
      </c>
      <c r="S83" s="195"/>
      <c r="T83" s="197">
        <f>SUM(T84:T85)</f>
        <v>0</v>
      </c>
      <c r="AR83" s="198" t="s">
        <v>82</v>
      </c>
      <c r="AT83" s="199" t="s">
        <v>71</v>
      </c>
      <c r="AU83" s="199" t="s">
        <v>80</v>
      </c>
      <c r="AY83" s="198" t="s">
        <v>166</v>
      </c>
      <c r="BK83" s="200">
        <f>SUM(BK84:BK85)</f>
        <v>0</v>
      </c>
    </row>
    <row r="84" s="1" customFormat="1" ht="16.5" customHeight="1">
      <c r="B84" s="37"/>
      <c r="C84" s="203" t="s">
        <v>80</v>
      </c>
      <c r="D84" s="203" t="s">
        <v>168</v>
      </c>
      <c r="E84" s="204" t="s">
        <v>2093</v>
      </c>
      <c r="F84" s="205" t="s">
        <v>2094</v>
      </c>
      <c r="G84" s="206" t="s">
        <v>251</v>
      </c>
      <c r="H84" s="207">
        <v>1</v>
      </c>
      <c r="I84" s="208"/>
      <c r="J84" s="209">
        <f>ROUND(I84*H84,2)</f>
        <v>0</v>
      </c>
      <c r="K84" s="205" t="s">
        <v>19</v>
      </c>
      <c r="L84" s="42"/>
      <c r="M84" s="210" t="s">
        <v>19</v>
      </c>
      <c r="N84" s="211" t="s">
        <v>43</v>
      </c>
      <c r="O84" s="78"/>
      <c r="P84" s="212">
        <f>O84*H84</f>
        <v>0</v>
      </c>
      <c r="Q84" s="212">
        <v>0</v>
      </c>
      <c r="R84" s="212">
        <f>Q84*H84</f>
        <v>0</v>
      </c>
      <c r="S84" s="212">
        <v>0</v>
      </c>
      <c r="T84" s="213">
        <f>S84*H84</f>
        <v>0</v>
      </c>
      <c r="AR84" s="16" t="s">
        <v>267</v>
      </c>
      <c r="AT84" s="16" t="s">
        <v>168</v>
      </c>
      <c r="AU84" s="16" t="s">
        <v>82</v>
      </c>
      <c r="AY84" s="16" t="s">
        <v>166</v>
      </c>
      <c r="BE84" s="214">
        <f>IF(N84="základní",J84,0)</f>
        <v>0</v>
      </c>
      <c r="BF84" s="214">
        <f>IF(N84="snížená",J84,0)</f>
        <v>0</v>
      </c>
      <c r="BG84" s="214">
        <f>IF(N84="zákl. přenesená",J84,0)</f>
        <v>0</v>
      </c>
      <c r="BH84" s="214">
        <f>IF(N84="sníž. přenesená",J84,0)</f>
        <v>0</v>
      </c>
      <c r="BI84" s="214">
        <f>IF(N84="nulová",J84,0)</f>
        <v>0</v>
      </c>
      <c r="BJ84" s="16" t="s">
        <v>80</v>
      </c>
      <c r="BK84" s="214">
        <f>ROUND(I84*H84,2)</f>
        <v>0</v>
      </c>
      <c r="BL84" s="16" t="s">
        <v>267</v>
      </c>
      <c r="BM84" s="16" t="s">
        <v>2095</v>
      </c>
    </row>
    <row r="85" s="1" customFormat="1" ht="16.5" customHeight="1">
      <c r="B85" s="37"/>
      <c r="C85" s="203" t="s">
        <v>82</v>
      </c>
      <c r="D85" s="203" t="s">
        <v>168</v>
      </c>
      <c r="E85" s="204" t="s">
        <v>2096</v>
      </c>
      <c r="F85" s="205" t="s">
        <v>2097</v>
      </c>
      <c r="G85" s="206" t="s">
        <v>251</v>
      </c>
      <c r="H85" s="207">
        <v>1</v>
      </c>
      <c r="I85" s="208"/>
      <c r="J85" s="209">
        <f>ROUND(I85*H85,2)</f>
        <v>0</v>
      </c>
      <c r="K85" s="205" t="s">
        <v>19</v>
      </c>
      <c r="L85" s="42"/>
      <c r="M85" s="263" t="s">
        <v>19</v>
      </c>
      <c r="N85" s="264" t="s">
        <v>43</v>
      </c>
      <c r="O85" s="261"/>
      <c r="P85" s="265">
        <f>O85*H85</f>
        <v>0</v>
      </c>
      <c r="Q85" s="265">
        <v>0</v>
      </c>
      <c r="R85" s="265">
        <f>Q85*H85</f>
        <v>0</v>
      </c>
      <c r="S85" s="265">
        <v>0</v>
      </c>
      <c r="T85" s="266">
        <f>S85*H85</f>
        <v>0</v>
      </c>
      <c r="AR85" s="16" t="s">
        <v>267</v>
      </c>
      <c r="AT85" s="16" t="s">
        <v>168</v>
      </c>
      <c r="AU85" s="16" t="s">
        <v>82</v>
      </c>
      <c r="AY85" s="16" t="s">
        <v>166</v>
      </c>
      <c r="BE85" s="214">
        <f>IF(N85="základní",J85,0)</f>
        <v>0</v>
      </c>
      <c r="BF85" s="214">
        <f>IF(N85="snížená",J85,0)</f>
        <v>0</v>
      </c>
      <c r="BG85" s="214">
        <f>IF(N85="zákl. přenesená",J85,0)</f>
        <v>0</v>
      </c>
      <c r="BH85" s="214">
        <f>IF(N85="sníž. přenesená",J85,0)</f>
        <v>0</v>
      </c>
      <c r="BI85" s="214">
        <f>IF(N85="nulová",J85,0)</f>
        <v>0</v>
      </c>
      <c r="BJ85" s="16" t="s">
        <v>80</v>
      </c>
      <c r="BK85" s="214">
        <f>ROUND(I85*H85,2)</f>
        <v>0</v>
      </c>
      <c r="BL85" s="16" t="s">
        <v>267</v>
      </c>
      <c r="BM85" s="16" t="s">
        <v>2098</v>
      </c>
    </row>
    <row r="86" s="1" customFormat="1" ht="6.96" customHeight="1">
      <c r="B86" s="56"/>
      <c r="C86" s="57"/>
      <c r="D86" s="57"/>
      <c r="E86" s="57"/>
      <c r="F86" s="57"/>
      <c r="G86" s="57"/>
      <c r="H86" s="57"/>
      <c r="I86" s="153"/>
      <c r="J86" s="57"/>
      <c r="K86" s="57"/>
      <c r="L86" s="42"/>
    </row>
  </sheetData>
  <sheetProtection sheet="1" autoFilter="0" formatColumns="0" formatRows="0" objects="1" scenarios="1" spinCount="100000" saltValue="6Yo8uXofUuMd5DHqVTTS/JGKVX0/v5kIwl3dBhpc11GmQ3O+Lc7KRNHAKd32I3uh1fNCNXGnTCOkoaO/De6bnA==" hashValue="lg2GyWvz3U/cH1TNEDwenKhkuDK1p9O32ShEYLGL2EVeuO57cLDgqWb7UkXSLQknppN1I01DvgHsp+P7ypwWtA==" algorithmName="SHA-512" password="CC35"/>
  <autoFilter ref="C80:K8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2"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6" t="s">
        <v>103</v>
      </c>
    </row>
    <row r="3" ht="6.96" customHeight="1">
      <c r="B3" s="123"/>
      <c r="C3" s="124"/>
      <c r="D3" s="124"/>
      <c r="E3" s="124"/>
      <c r="F3" s="124"/>
      <c r="G3" s="124"/>
      <c r="H3" s="124"/>
      <c r="I3" s="125"/>
      <c r="J3" s="124"/>
      <c r="K3" s="124"/>
      <c r="L3" s="19"/>
      <c r="AT3" s="16" t="s">
        <v>82</v>
      </c>
    </row>
    <row r="4" ht="24.96" customHeight="1">
      <c r="B4" s="19"/>
      <c r="D4" s="126" t="s">
        <v>116</v>
      </c>
      <c r="L4" s="19"/>
      <c r="M4" s="23" t="s">
        <v>10</v>
      </c>
      <c r="AT4" s="16" t="s">
        <v>4</v>
      </c>
    </row>
    <row r="5" ht="6.96" customHeight="1">
      <c r="B5" s="19"/>
      <c r="L5" s="19"/>
    </row>
    <row r="6" ht="12" customHeight="1">
      <c r="B6" s="19"/>
      <c r="D6" s="127" t="s">
        <v>16</v>
      </c>
      <c r="L6" s="19"/>
    </row>
    <row r="7" ht="16.5" customHeight="1">
      <c r="B7" s="19"/>
      <c r="E7" s="128" t="str">
        <f>'Rekapitulace stavby'!K6</f>
        <v>Stodská nemocnice,Stav.úpravy oddělení následné péče (LDN), 2.ETAPA západní křídlo jižního traktu</v>
      </c>
      <c r="F7" s="127"/>
      <c r="G7" s="127"/>
      <c r="H7" s="127"/>
      <c r="L7" s="19"/>
    </row>
    <row r="8" s="1" customFormat="1" ht="12" customHeight="1">
      <c r="B8" s="42"/>
      <c r="D8" s="127" t="s">
        <v>117</v>
      </c>
      <c r="I8" s="129"/>
      <c r="L8" s="42"/>
    </row>
    <row r="9" s="1" customFormat="1" ht="36.96" customHeight="1">
      <c r="B9" s="42"/>
      <c r="E9" s="130" t="s">
        <v>2099</v>
      </c>
      <c r="F9" s="1"/>
      <c r="G9" s="1"/>
      <c r="H9" s="1"/>
      <c r="I9" s="129"/>
      <c r="L9" s="42"/>
    </row>
    <row r="10" s="1" customFormat="1">
      <c r="B10" s="42"/>
      <c r="I10" s="129"/>
      <c r="L10" s="42"/>
    </row>
    <row r="11" s="1" customFormat="1" ht="12" customHeight="1">
      <c r="B11" s="42"/>
      <c r="D11" s="127" t="s">
        <v>18</v>
      </c>
      <c r="F11" s="16" t="s">
        <v>19</v>
      </c>
      <c r="I11" s="131" t="s">
        <v>20</v>
      </c>
      <c r="J11" s="16" t="s">
        <v>19</v>
      </c>
      <c r="L11" s="42"/>
    </row>
    <row r="12" s="1" customFormat="1" ht="12" customHeight="1">
      <c r="B12" s="42"/>
      <c r="D12" s="127" t="s">
        <v>21</v>
      </c>
      <c r="F12" s="16" t="s">
        <v>22</v>
      </c>
      <c r="I12" s="131" t="s">
        <v>23</v>
      </c>
      <c r="J12" s="132" t="str">
        <f>'Rekapitulace stavby'!AN8</f>
        <v>2. 8. 2019</v>
      </c>
      <c r="L12" s="42"/>
    </row>
    <row r="13" s="1" customFormat="1" ht="10.8" customHeight="1">
      <c r="B13" s="42"/>
      <c r="I13" s="129"/>
      <c r="L13" s="42"/>
    </row>
    <row r="14" s="1" customFormat="1" ht="12" customHeight="1">
      <c r="B14" s="42"/>
      <c r="D14" s="127" t="s">
        <v>25</v>
      </c>
      <c r="I14" s="131" t="s">
        <v>26</v>
      </c>
      <c r="J14" s="16" t="s">
        <v>19</v>
      </c>
      <c r="L14" s="42"/>
    </row>
    <row r="15" s="1" customFormat="1" ht="18" customHeight="1">
      <c r="B15" s="42"/>
      <c r="E15" s="16" t="s">
        <v>27</v>
      </c>
      <c r="I15" s="131" t="s">
        <v>28</v>
      </c>
      <c r="J15" s="16" t="s">
        <v>19</v>
      </c>
      <c r="L15" s="42"/>
    </row>
    <row r="16" s="1" customFormat="1" ht="6.96" customHeight="1">
      <c r="B16" s="42"/>
      <c r="I16" s="129"/>
      <c r="L16" s="42"/>
    </row>
    <row r="17" s="1" customFormat="1" ht="12" customHeight="1">
      <c r="B17" s="42"/>
      <c r="D17" s="127" t="s">
        <v>29</v>
      </c>
      <c r="I17" s="131" t="s">
        <v>26</v>
      </c>
      <c r="J17" s="32" t="str">
        <f>'Rekapitulace stavby'!AN13</f>
        <v>Vyplň údaj</v>
      </c>
      <c r="L17" s="42"/>
    </row>
    <row r="18" s="1" customFormat="1" ht="18" customHeight="1">
      <c r="B18" s="42"/>
      <c r="E18" s="32" t="str">
        <f>'Rekapitulace stavby'!E14</f>
        <v>Vyplň údaj</v>
      </c>
      <c r="F18" s="16"/>
      <c r="G18" s="16"/>
      <c r="H18" s="16"/>
      <c r="I18" s="131" t="s">
        <v>28</v>
      </c>
      <c r="J18" s="32" t="str">
        <f>'Rekapitulace stavby'!AN14</f>
        <v>Vyplň údaj</v>
      </c>
      <c r="L18" s="42"/>
    </row>
    <row r="19" s="1" customFormat="1" ht="6.96" customHeight="1">
      <c r="B19" s="42"/>
      <c r="I19" s="129"/>
      <c r="L19" s="42"/>
    </row>
    <row r="20" s="1" customFormat="1" ht="12" customHeight="1">
      <c r="B20" s="42"/>
      <c r="D20" s="127" t="s">
        <v>31</v>
      </c>
      <c r="I20" s="131" t="s">
        <v>26</v>
      </c>
      <c r="J20" s="16" t="s">
        <v>19</v>
      </c>
      <c r="L20" s="42"/>
    </row>
    <row r="21" s="1" customFormat="1" ht="18" customHeight="1">
      <c r="B21" s="42"/>
      <c r="E21" s="16" t="s">
        <v>32</v>
      </c>
      <c r="I21" s="131" t="s">
        <v>28</v>
      </c>
      <c r="J21" s="16" t="s">
        <v>19</v>
      </c>
      <c r="L21" s="42"/>
    </row>
    <row r="22" s="1" customFormat="1" ht="6.96" customHeight="1">
      <c r="B22" s="42"/>
      <c r="I22" s="129"/>
      <c r="L22" s="42"/>
    </row>
    <row r="23" s="1" customFormat="1" ht="12" customHeight="1">
      <c r="B23" s="42"/>
      <c r="D23" s="127" t="s">
        <v>34</v>
      </c>
      <c r="I23" s="131" t="s">
        <v>26</v>
      </c>
      <c r="J23" s="16" t="s">
        <v>19</v>
      </c>
      <c r="L23" s="42"/>
    </row>
    <row r="24" s="1" customFormat="1" ht="18" customHeight="1">
      <c r="B24" s="42"/>
      <c r="E24" s="16" t="s">
        <v>35</v>
      </c>
      <c r="I24" s="131" t="s">
        <v>28</v>
      </c>
      <c r="J24" s="16" t="s">
        <v>19</v>
      </c>
      <c r="L24" s="42"/>
    </row>
    <row r="25" s="1" customFormat="1" ht="6.96" customHeight="1">
      <c r="B25" s="42"/>
      <c r="I25" s="129"/>
      <c r="L25" s="42"/>
    </row>
    <row r="26" s="1" customFormat="1" ht="12" customHeight="1">
      <c r="B26" s="42"/>
      <c r="D26" s="127" t="s">
        <v>36</v>
      </c>
      <c r="I26" s="129"/>
      <c r="L26" s="42"/>
    </row>
    <row r="27" s="6" customFormat="1" ht="16.5" customHeight="1">
      <c r="B27" s="133"/>
      <c r="E27" s="134" t="s">
        <v>19</v>
      </c>
      <c r="F27" s="134"/>
      <c r="G27" s="134"/>
      <c r="H27" s="134"/>
      <c r="I27" s="135"/>
      <c r="L27" s="133"/>
    </row>
    <row r="28" s="1" customFormat="1" ht="6.96" customHeight="1">
      <c r="B28" s="42"/>
      <c r="I28" s="129"/>
      <c r="L28" s="42"/>
    </row>
    <row r="29" s="1" customFormat="1" ht="6.96" customHeight="1">
      <c r="B29" s="42"/>
      <c r="D29" s="70"/>
      <c r="E29" s="70"/>
      <c r="F29" s="70"/>
      <c r="G29" s="70"/>
      <c r="H29" s="70"/>
      <c r="I29" s="136"/>
      <c r="J29" s="70"/>
      <c r="K29" s="70"/>
      <c r="L29" s="42"/>
    </row>
    <row r="30" s="1" customFormat="1" ht="25.44" customHeight="1">
      <c r="B30" s="42"/>
      <c r="D30" s="137" t="s">
        <v>38</v>
      </c>
      <c r="I30" s="129"/>
      <c r="J30" s="138">
        <f>ROUND(J81, 2)</f>
        <v>0</v>
      </c>
      <c r="L30" s="42"/>
    </row>
    <row r="31" s="1" customFormat="1" ht="6.96" customHeight="1">
      <c r="B31" s="42"/>
      <c r="D31" s="70"/>
      <c r="E31" s="70"/>
      <c r="F31" s="70"/>
      <c r="G31" s="70"/>
      <c r="H31" s="70"/>
      <c r="I31" s="136"/>
      <c r="J31" s="70"/>
      <c r="K31" s="70"/>
      <c r="L31" s="42"/>
    </row>
    <row r="32" s="1" customFormat="1" ht="14.4" customHeight="1">
      <c r="B32" s="42"/>
      <c r="F32" s="139" t="s">
        <v>40</v>
      </c>
      <c r="I32" s="140" t="s">
        <v>39</v>
      </c>
      <c r="J32" s="139" t="s">
        <v>41</v>
      </c>
      <c r="L32" s="42"/>
    </row>
    <row r="33" s="1" customFormat="1" ht="14.4" customHeight="1">
      <c r="B33" s="42"/>
      <c r="D33" s="127" t="s">
        <v>42</v>
      </c>
      <c r="E33" s="127" t="s">
        <v>43</v>
      </c>
      <c r="F33" s="141">
        <f>ROUND((SUM(BE81:BE84)),  2)</f>
        <v>0</v>
      </c>
      <c r="I33" s="142">
        <v>0.20999999999999999</v>
      </c>
      <c r="J33" s="141">
        <f>ROUND(((SUM(BE81:BE84))*I33),  2)</f>
        <v>0</v>
      </c>
      <c r="L33" s="42"/>
    </row>
    <row r="34" s="1" customFormat="1" ht="14.4" customHeight="1">
      <c r="B34" s="42"/>
      <c r="E34" s="127" t="s">
        <v>44</v>
      </c>
      <c r="F34" s="141">
        <f>ROUND((SUM(BF81:BF84)),  2)</f>
        <v>0</v>
      </c>
      <c r="I34" s="142">
        <v>0.14999999999999999</v>
      </c>
      <c r="J34" s="141">
        <f>ROUND(((SUM(BF81:BF84))*I34),  2)</f>
        <v>0</v>
      </c>
      <c r="L34" s="42"/>
    </row>
    <row r="35" hidden="1" s="1" customFormat="1" ht="14.4" customHeight="1">
      <c r="B35" s="42"/>
      <c r="E35" s="127" t="s">
        <v>45</v>
      </c>
      <c r="F35" s="141">
        <f>ROUND((SUM(BG81:BG84)),  2)</f>
        <v>0</v>
      </c>
      <c r="I35" s="142">
        <v>0.20999999999999999</v>
      </c>
      <c r="J35" s="141">
        <f>0</f>
        <v>0</v>
      </c>
      <c r="L35" s="42"/>
    </row>
    <row r="36" hidden="1" s="1" customFormat="1" ht="14.4" customHeight="1">
      <c r="B36" s="42"/>
      <c r="E36" s="127" t="s">
        <v>46</v>
      </c>
      <c r="F36" s="141">
        <f>ROUND((SUM(BH81:BH84)),  2)</f>
        <v>0</v>
      </c>
      <c r="I36" s="142">
        <v>0.14999999999999999</v>
      </c>
      <c r="J36" s="141">
        <f>0</f>
        <v>0</v>
      </c>
      <c r="L36" s="42"/>
    </row>
    <row r="37" hidden="1" s="1" customFormat="1" ht="14.4" customHeight="1">
      <c r="B37" s="42"/>
      <c r="E37" s="127" t="s">
        <v>47</v>
      </c>
      <c r="F37" s="141">
        <f>ROUND((SUM(BI81:BI84)),  2)</f>
        <v>0</v>
      </c>
      <c r="I37" s="142">
        <v>0</v>
      </c>
      <c r="J37" s="141">
        <f>0</f>
        <v>0</v>
      </c>
      <c r="L37" s="42"/>
    </row>
    <row r="38" s="1" customFormat="1" ht="6.96" customHeight="1">
      <c r="B38" s="42"/>
      <c r="I38" s="129"/>
      <c r="L38" s="42"/>
    </row>
    <row r="39" s="1" customFormat="1" ht="25.44" customHeight="1">
      <c r="B39" s="42"/>
      <c r="C39" s="143"/>
      <c r="D39" s="144" t="s">
        <v>48</v>
      </c>
      <c r="E39" s="145"/>
      <c r="F39" s="145"/>
      <c r="G39" s="146" t="s">
        <v>49</v>
      </c>
      <c r="H39" s="147" t="s">
        <v>50</v>
      </c>
      <c r="I39" s="148"/>
      <c r="J39" s="149">
        <f>SUM(J30:J37)</f>
        <v>0</v>
      </c>
      <c r="K39" s="150"/>
      <c r="L39" s="42"/>
    </row>
    <row r="40" s="1" customFormat="1" ht="14.4" customHeight="1">
      <c r="B40" s="151"/>
      <c r="C40" s="152"/>
      <c r="D40" s="152"/>
      <c r="E40" s="152"/>
      <c r="F40" s="152"/>
      <c r="G40" s="152"/>
      <c r="H40" s="152"/>
      <c r="I40" s="153"/>
      <c r="J40" s="152"/>
      <c r="K40" s="152"/>
      <c r="L40" s="42"/>
    </row>
    <row r="44" s="1" customFormat="1" ht="6.96" customHeight="1">
      <c r="B44" s="154"/>
      <c r="C44" s="155"/>
      <c r="D44" s="155"/>
      <c r="E44" s="155"/>
      <c r="F44" s="155"/>
      <c r="G44" s="155"/>
      <c r="H44" s="155"/>
      <c r="I44" s="156"/>
      <c r="J44" s="155"/>
      <c r="K44" s="155"/>
      <c r="L44" s="42"/>
    </row>
    <row r="45" s="1" customFormat="1" ht="24.96" customHeight="1">
      <c r="B45" s="37"/>
      <c r="C45" s="22" t="s">
        <v>119</v>
      </c>
      <c r="D45" s="38"/>
      <c r="E45" s="38"/>
      <c r="F45" s="38"/>
      <c r="G45" s="38"/>
      <c r="H45" s="38"/>
      <c r="I45" s="129"/>
      <c r="J45" s="38"/>
      <c r="K45" s="38"/>
      <c r="L45" s="42"/>
    </row>
    <row r="46" s="1" customFormat="1" ht="6.96" customHeight="1">
      <c r="B46" s="37"/>
      <c r="C46" s="38"/>
      <c r="D46" s="38"/>
      <c r="E46" s="38"/>
      <c r="F46" s="38"/>
      <c r="G46" s="38"/>
      <c r="H46" s="38"/>
      <c r="I46" s="129"/>
      <c r="J46" s="38"/>
      <c r="K46" s="38"/>
      <c r="L46" s="42"/>
    </row>
    <row r="47" s="1" customFormat="1" ht="12" customHeight="1">
      <c r="B47" s="37"/>
      <c r="C47" s="31" t="s">
        <v>16</v>
      </c>
      <c r="D47" s="38"/>
      <c r="E47" s="38"/>
      <c r="F47" s="38"/>
      <c r="G47" s="38"/>
      <c r="H47" s="38"/>
      <c r="I47" s="129"/>
      <c r="J47" s="38"/>
      <c r="K47" s="38"/>
      <c r="L47" s="42"/>
    </row>
    <row r="48" s="1" customFormat="1" ht="16.5" customHeight="1">
      <c r="B48" s="37"/>
      <c r="C48" s="38"/>
      <c r="D48" s="38"/>
      <c r="E48" s="157" t="str">
        <f>E7</f>
        <v>Stodská nemocnice,Stav.úpravy oddělení následné péče (LDN), 2.ETAPA západní křídlo jižního traktu</v>
      </c>
      <c r="F48" s="31"/>
      <c r="G48" s="31"/>
      <c r="H48" s="31"/>
      <c r="I48" s="129"/>
      <c r="J48" s="38"/>
      <c r="K48" s="38"/>
      <c r="L48" s="42"/>
    </row>
    <row r="49" s="1" customFormat="1" ht="12" customHeight="1">
      <c r="B49" s="37"/>
      <c r="C49" s="31" t="s">
        <v>117</v>
      </c>
      <c r="D49" s="38"/>
      <c r="E49" s="38"/>
      <c r="F49" s="38"/>
      <c r="G49" s="38"/>
      <c r="H49" s="38"/>
      <c r="I49" s="129"/>
      <c r="J49" s="38"/>
      <c r="K49" s="38"/>
      <c r="L49" s="42"/>
    </row>
    <row r="50" s="1" customFormat="1" ht="16.5" customHeight="1">
      <c r="B50" s="37"/>
      <c r="C50" s="38"/>
      <c r="D50" s="38"/>
      <c r="E50" s="63" t="str">
        <f>E9</f>
        <v>Masn0608 - Měření a regulace</v>
      </c>
      <c r="F50" s="38"/>
      <c r="G50" s="38"/>
      <c r="H50" s="38"/>
      <c r="I50" s="129"/>
      <c r="J50" s="38"/>
      <c r="K50" s="38"/>
      <c r="L50" s="42"/>
    </row>
    <row r="51" s="1" customFormat="1" ht="6.96" customHeight="1">
      <c r="B51" s="37"/>
      <c r="C51" s="38"/>
      <c r="D51" s="38"/>
      <c r="E51" s="38"/>
      <c r="F51" s="38"/>
      <c r="G51" s="38"/>
      <c r="H51" s="38"/>
      <c r="I51" s="129"/>
      <c r="J51" s="38"/>
      <c r="K51" s="38"/>
      <c r="L51" s="42"/>
    </row>
    <row r="52" s="1" customFormat="1" ht="12" customHeight="1">
      <c r="B52" s="37"/>
      <c r="C52" s="31" t="s">
        <v>21</v>
      </c>
      <c r="D52" s="38"/>
      <c r="E52" s="38"/>
      <c r="F52" s="26" t="str">
        <f>F12</f>
        <v xml:space="preserve"> </v>
      </c>
      <c r="G52" s="38"/>
      <c r="H52" s="38"/>
      <c r="I52" s="131" t="s">
        <v>23</v>
      </c>
      <c r="J52" s="66" t="str">
        <f>IF(J12="","",J12)</f>
        <v>2. 8. 2019</v>
      </c>
      <c r="K52" s="38"/>
      <c r="L52" s="42"/>
    </row>
    <row r="53" s="1" customFormat="1" ht="6.96" customHeight="1">
      <c r="B53" s="37"/>
      <c r="C53" s="38"/>
      <c r="D53" s="38"/>
      <c r="E53" s="38"/>
      <c r="F53" s="38"/>
      <c r="G53" s="38"/>
      <c r="H53" s="38"/>
      <c r="I53" s="129"/>
      <c r="J53" s="38"/>
      <c r="K53" s="38"/>
      <c r="L53" s="42"/>
    </row>
    <row r="54" s="1" customFormat="1" ht="24.9" customHeight="1">
      <c r="B54" s="37"/>
      <c r="C54" s="31" t="s">
        <v>25</v>
      </c>
      <c r="D54" s="38"/>
      <c r="E54" s="38"/>
      <c r="F54" s="26" t="str">
        <f>E15</f>
        <v>Stodská nemocnice a.s.</v>
      </c>
      <c r="G54" s="38"/>
      <c r="H54" s="38"/>
      <c r="I54" s="131" t="s">
        <v>31</v>
      </c>
      <c r="J54" s="35" t="str">
        <f>E21</f>
        <v>Mastný-architektonicko projektová kancelář</v>
      </c>
      <c r="K54" s="38"/>
      <c r="L54" s="42"/>
    </row>
    <row r="55" s="1" customFormat="1" ht="13.65" customHeight="1">
      <c r="B55" s="37"/>
      <c r="C55" s="31" t="s">
        <v>29</v>
      </c>
      <c r="D55" s="38"/>
      <c r="E55" s="38"/>
      <c r="F55" s="26" t="str">
        <f>IF(E18="","",E18)</f>
        <v>Vyplň údaj</v>
      </c>
      <c r="G55" s="38"/>
      <c r="H55" s="38"/>
      <c r="I55" s="131" t="s">
        <v>34</v>
      </c>
      <c r="J55" s="35" t="str">
        <f>E24</f>
        <v>Straka</v>
      </c>
      <c r="K55" s="38"/>
      <c r="L55" s="42"/>
    </row>
    <row r="56" s="1" customFormat="1" ht="10.32" customHeight="1">
      <c r="B56" s="37"/>
      <c r="C56" s="38"/>
      <c r="D56" s="38"/>
      <c r="E56" s="38"/>
      <c r="F56" s="38"/>
      <c r="G56" s="38"/>
      <c r="H56" s="38"/>
      <c r="I56" s="129"/>
      <c r="J56" s="38"/>
      <c r="K56" s="38"/>
      <c r="L56" s="42"/>
    </row>
    <row r="57" s="1" customFormat="1" ht="29.28" customHeight="1">
      <c r="B57" s="37"/>
      <c r="C57" s="158" t="s">
        <v>120</v>
      </c>
      <c r="D57" s="159"/>
      <c r="E57" s="159"/>
      <c r="F57" s="159"/>
      <c r="G57" s="159"/>
      <c r="H57" s="159"/>
      <c r="I57" s="160"/>
      <c r="J57" s="161" t="s">
        <v>121</v>
      </c>
      <c r="K57" s="159"/>
      <c r="L57" s="42"/>
    </row>
    <row r="58" s="1" customFormat="1" ht="10.32" customHeight="1">
      <c r="B58" s="37"/>
      <c r="C58" s="38"/>
      <c r="D58" s="38"/>
      <c r="E58" s="38"/>
      <c r="F58" s="38"/>
      <c r="G58" s="38"/>
      <c r="H58" s="38"/>
      <c r="I58" s="129"/>
      <c r="J58" s="38"/>
      <c r="K58" s="38"/>
      <c r="L58" s="42"/>
    </row>
    <row r="59" s="1" customFormat="1" ht="22.8" customHeight="1">
      <c r="B59" s="37"/>
      <c r="C59" s="162" t="s">
        <v>70</v>
      </c>
      <c r="D59" s="38"/>
      <c r="E59" s="38"/>
      <c r="F59" s="38"/>
      <c r="G59" s="38"/>
      <c r="H59" s="38"/>
      <c r="I59" s="129"/>
      <c r="J59" s="96">
        <f>J81</f>
        <v>0</v>
      </c>
      <c r="K59" s="38"/>
      <c r="L59" s="42"/>
      <c r="AU59" s="16" t="s">
        <v>122</v>
      </c>
    </row>
    <row r="60" s="7" customFormat="1" ht="24.96" customHeight="1">
      <c r="B60" s="163"/>
      <c r="C60" s="164"/>
      <c r="D60" s="165" t="s">
        <v>132</v>
      </c>
      <c r="E60" s="166"/>
      <c r="F60" s="166"/>
      <c r="G60" s="166"/>
      <c r="H60" s="166"/>
      <c r="I60" s="167"/>
      <c r="J60" s="168">
        <f>J82</f>
        <v>0</v>
      </c>
      <c r="K60" s="164"/>
      <c r="L60" s="169"/>
    </row>
    <row r="61" s="8" customFormat="1" ht="19.92" customHeight="1">
      <c r="B61" s="170"/>
      <c r="C61" s="171"/>
      <c r="D61" s="172" t="s">
        <v>2100</v>
      </c>
      <c r="E61" s="173"/>
      <c r="F61" s="173"/>
      <c r="G61" s="173"/>
      <c r="H61" s="173"/>
      <c r="I61" s="174"/>
      <c r="J61" s="175">
        <f>J83</f>
        <v>0</v>
      </c>
      <c r="K61" s="171"/>
      <c r="L61" s="176"/>
    </row>
    <row r="62" s="1" customFormat="1" ht="21.84" customHeight="1">
      <c r="B62" s="37"/>
      <c r="C62" s="38"/>
      <c r="D62" s="38"/>
      <c r="E62" s="38"/>
      <c r="F62" s="38"/>
      <c r="G62" s="38"/>
      <c r="H62" s="38"/>
      <c r="I62" s="129"/>
      <c r="J62" s="38"/>
      <c r="K62" s="38"/>
      <c r="L62" s="42"/>
    </row>
    <row r="63" s="1" customFormat="1" ht="6.96" customHeight="1">
      <c r="B63" s="56"/>
      <c r="C63" s="57"/>
      <c r="D63" s="57"/>
      <c r="E63" s="57"/>
      <c r="F63" s="57"/>
      <c r="G63" s="57"/>
      <c r="H63" s="57"/>
      <c r="I63" s="153"/>
      <c r="J63" s="57"/>
      <c r="K63" s="57"/>
      <c r="L63" s="42"/>
    </row>
    <row r="67" s="1" customFormat="1" ht="6.96" customHeight="1">
      <c r="B67" s="58"/>
      <c r="C67" s="59"/>
      <c r="D67" s="59"/>
      <c r="E67" s="59"/>
      <c r="F67" s="59"/>
      <c r="G67" s="59"/>
      <c r="H67" s="59"/>
      <c r="I67" s="156"/>
      <c r="J67" s="59"/>
      <c r="K67" s="59"/>
      <c r="L67" s="42"/>
    </row>
    <row r="68" s="1" customFormat="1" ht="24.96" customHeight="1">
      <c r="B68" s="37"/>
      <c r="C68" s="22" t="s">
        <v>151</v>
      </c>
      <c r="D68" s="38"/>
      <c r="E68" s="38"/>
      <c r="F68" s="38"/>
      <c r="G68" s="38"/>
      <c r="H68" s="38"/>
      <c r="I68" s="129"/>
      <c r="J68" s="38"/>
      <c r="K68" s="38"/>
      <c r="L68" s="42"/>
    </row>
    <row r="69" s="1" customFormat="1" ht="6.96" customHeight="1">
      <c r="B69" s="37"/>
      <c r="C69" s="38"/>
      <c r="D69" s="38"/>
      <c r="E69" s="38"/>
      <c r="F69" s="38"/>
      <c r="G69" s="38"/>
      <c r="H69" s="38"/>
      <c r="I69" s="129"/>
      <c r="J69" s="38"/>
      <c r="K69" s="38"/>
      <c r="L69" s="42"/>
    </row>
    <row r="70" s="1" customFormat="1" ht="12" customHeight="1">
      <c r="B70" s="37"/>
      <c r="C70" s="31" t="s">
        <v>16</v>
      </c>
      <c r="D70" s="38"/>
      <c r="E70" s="38"/>
      <c r="F70" s="38"/>
      <c r="G70" s="38"/>
      <c r="H70" s="38"/>
      <c r="I70" s="129"/>
      <c r="J70" s="38"/>
      <c r="K70" s="38"/>
      <c r="L70" s="42"/>
    </row>
    <row r="71" s="1" customFormat="1" ht="16.5" customHeight="1">
      <c r="B71" s="37"/>
      <c r="C71" s="38"/>
      <c r="D71" s="38"/>
      <c r="E71" s="157" t="str">
        <f>E7</f>
        <v>Stodská nemocnice,Stav.úpravy oddělení následné péče (LDN), 2.ETAPA západní křídlo jižního traktu</v>
      </c>
      <c r="F71" s="31"/>
      <c r="G71" s="31"/>
      <c r="H71" s="31"/>
      <c r="I71" s="129"/>
      <c r="J71" s="38"/>
      <c r="K71" s="38"/>
      <c r="L71" s="42"/>
    </row>
    <row r="72" s="1" customFormat="1" ht="12" customHeight="1">
      <c r="B72" s="37"/>
      <c r="C72" s="31" t="s">
        <v>117</v>
      </c>
      <c r="D72" s="38"/>
      <c r="E72" s="38"/>
      <c r="F72" s="38"/>
      <c r="G72" s="38"/>
      <c r="H72" s="38"/>
      <c r="I72" s="129"/>
      <c r="J72" s="38"/>
      <c r="K72" s="38"/>
      <c r="L72" s="42"/>
    </row>
    <row r="73" s="1" customFormat="1" ht="16.5" customHeight="1">
      <c r="B73" s="37"/>
      <c r="C73" s="38"/>
      <c r="D73" s="38"/>
      <c r="E73" s="63" t="str">
        <f>E9</f>
        <v>Masn0608 - Měření a regulace</v>
      </c>
      <c r="F73" s="38"/>
      <c r="G73" s="38"/>
      <c r="H73" s="38"/>
      <c r="I73" s="129"/>
      <c r="J73" s="38"/>
      <c r="K73" s="38"/>
      <c r="L73" s="42"/>
    </row>
    <row r="74" s="1" customFormat="1" ht="6.96" customHeight="1">
      <c r="B74" s="37"/>
      <c r="C74" s="38"/>
      <c r="D74" s="38"/>
      <c r="E74" s="38"/>
      <c r="F74" s="38"/>
      <c r="G74" s="38"/>
      <c r="H74" s="38"/>
      <c r="I74" s="129"/>
      <c r="J74" s="38"/>
      <c r="K74" s="38"/>
      <c r="L74" s="42"/>
    </row>
    <row r="75" s="1" customFormat="1" ht="12" customHeight="1">
      <c r="B75" s="37"/>
      <c r="C75" s="31" t="s">
        <v>21</v>
      </c>
      <c r="D75" s="38"/>
      <c r="E75" s="38"/>
      <c r="F75" s="26" t="str">
        <f>F12</f>
        <v xml:space="preserve"> </v>
      </c>
      <c r="G75" s="38"/>
      <c r="H75" s="38"/>
      <c r="I75" s="131" t="s">
        <v>23</v>
      </c>
      <c r="J75" s="66" t="str">
        <f>IF(J12="","",J12)</f>
        <v>2. 8. 2019</v>
      </c>
      <c r="K75" s="38"/>
      <c r="L75" s="42"/>
    </row>
    <row r="76" s="1" customFormat="1" ht="6.96" customHeight="1">
      <c r="B76" s="37"/>
      <c r="C76" s="38"/>
      <c r="D76" s="38"/>
      <c r="E76" s="38"/>
      <c r="F76" s="38"/>
      <c r="G76" s="38"/>
      <c r="H76" s="38"/>
      <c r="I76" s="129"/>
      <c r="J76" s="38"/>
      <c r="K76" s="38"/>
      <c r="L76" s="42"/>
    </row>
    <row r="77" s="1" customFormat="1" ht="24.9" customHeight="1">
      <c r="B77" s="37"/>
      <c r="C77" s="31" t="s">
        <v>25</v>
      </c>
      <c r="D77" s="38"/>
      <c r="E77" s="38"/>
      <c r="F77" s="26" t="str">
        <f>E15</f>
        <v>Stodská nemocnice a.s.</v>
      </c>
      <c r="G77" s="38"/>
      <c r="H77" s="38"/>
      <c r="I77" s="131" t="s">
        <v>31</v>
      </c>
      <c r="J77" s="35" t="str">
        <f>E21</f>
        <v>Mastný-architektonicko projektová kancelář</v>
      </c>
      <c r="K77" s="38"/>
      <c r="L77" s="42"/>
    </row>
    <row r="78" s="1" customFormat="1" ht="13.65" customHeight="1">
      <c r="B78" s="37"/>
      <c r="C78" s="31" t="s">
        <v>29</v>
      </c>
      <c r="D78" s="38"/>
      <c r="E78" s="38"/>
      <c r="F78" s="26" t="str">
        <f>IF(E18="","",E18)</f>
        <v>Vyplň údaj</v>
      </c>
      <c r="G78" s="38"/>
      <c r="H78" s="38"/>
      <c r="I78" s="131" t="s">
        <v>34</v>
      </c>
      <c r="J78" s="35" t="str">
        <f>E24</f>
        <v>Straka</v>
      </c>
      <c r="K78" s="38"/>
      <c r="L78" s="42"/>
    </row>
    <row r="79" s="1" customFormat="1" ht="10.32" customHeight="1">
      <c r="B79" s="37"/>
      <c r="C79" s="38"/>
      <c r="D79" s="38"/>
      <c r="E79" s="38"/>
      <c r="F79" s="38"/>
      <c r="G79" s="38"/>
      <c r="H79" s="38"/>
      <c r="I79" s="129"/>
      <c r="J79" s="38"/>
      <c r="K79" s="38"/>
      <c r="L79" s="42"/>
    </row>
    <row r="80" s="9" customFormat="1" ht="29.28" customHeight="1">
      <c r="B80" s="177"/>
      <c r="C80" s="178" t="s">
        <v>152</v>
      </c>
      <c r="D80" s="179" t="s">
        <v>57</v>
      </c>
      <c r="E80" s="179" t="s">
        <v>53</v>
      </c>
      <c r="F80" s="179" t="s">
        <v>54</v>
      </c>
      <c r="G80" s="179" t="s">
        <v>153</v>
      </c>
      <c r="H80" s="179" t="s">
        <v>154</v>
      </c>
      <c r="I80" s="180" t="s">
        <v>155</v>
      </c>
      <c r="J80" s="179" t="s">
        <v>121</v>
      </c>
      <c r="K80" s="181" t="s">
        <v>156</v>
      </c>
      <c r="L80" s="182"/>
      <c r="M80" s="86" t="s">
        <v>19</v>
      </c>
      <c r="N80" s="87" t="s">
        <v>42</v>
      </c>
      <c r="O80" s="87" t="s">
        <v>157</v>
      </c>
      <c r="P80" s="87" t="s">
        <v>158</v>
      </c>
      <c r="Q80" s="87" t="s">
        <v>159</v>
      </c>
      <c r="R80" s="87" t="s">
        <v>160</v>
      </c>
      <c r="S80" s="87" t="s">
        <v>161</v>
      </c>
      <c r="T80" s="88" t="s">
        <v>162</v>
      </c>
    </row>
    <row r="81" s="1" customFormat="1" ht="22.8" customHeight="1">
      <c r="B81" s="37"/>
      <c r="C81" s="93" t="s">
        <v>163</v>
      </c>
      <c r="D81" s="38"/>
      <c r="E81" s="38"/>
      <c r="F81" s="38"/>
      <c r="G81" s="38"/>
      <c r="H81" s="38"/>
      <c r="I81" s="129"/>
      <c r="J81" s="183">
        <f>BK81</f>
        <v>0</v>
      </c>
      <c r="K81" s="38"/>
      <c r="L81" s="42"/>
      <c r="M81" s="89"/>
      <c r="N81" s="90"/>
      <c r="O81" s="90"/>
      <c r="P81" s="184">
        <f>P82</f>
        <v>0</v>
      </c>
      <c r="Q81" s="90"/>
      <c r="R81" s="184">
        <f>R82</f>
        <v>0</v>
      </c>
      <c r="S81" s="90"/>
      <c r="T81" s="185">
        <f>T82</f>
        <v>0</v>
      </c>
      <c r="AT81" s="16" t="s">
        <v>71</v>
      </c>
      <c r="AU81" s="16" t="s">
        <v>122</v>
      </c>
      <c r="BK81" s="186">
        <f>BK82</f>
        <v>0</v>
      </c>
    </row>
    <row r="82" s="10" customFormat="1" ht="25.92" customHeight="1">
      <c r="B82" s="187"/>
      <c r="C82" s="188"/>
      <c r="D82" s="189" t="s">
        <v>71</v>
      </c>
      <c r="E82" s="190" t="s">
        <v>1057</v>
      </c>
      <c r="F82" s="190" t="s">
        <v>1058</v>
      </c>
      <c r="G82" s="188"/>
      <c r="H82" s="188"/>
      <c r="I82" s="191"/>
      <c r="J82" s="192">
        <f>BK82</f>
        <v>0</v>
      </c>
      <c r="K82" s="188"/>
      <c r="L82" s="193"/>
      <c r="M82" s="194"/>
      <c r="N82" s="195"/>
      <c r="O82" s="195"/>
      <c r="P82" s="196">
        <f>P83</f>
        <v>0</v>
      </c>
      <c r="Q82" s="195"/>
      <c r="R82" s="196">
        <f>R83</f>
        <v>0</v>
      </c>
      <c r="S82" s="195"/>
      <c r="T82" s="197">
        <f>T83</f>
        <v>0</v>
      </c>
      <c r="AR82" s="198" t="s">
        <v>82</v>
      </c>
      <c r="AT82" s="199" t="s">
        <v>71</v>
      </c>
      <c r="AU82" s="199" t="s">
        <v>72</v>
      </c>
      <c r="AY82" s="198" t="s">
        <v>166</v>
      </c>
      <c r="BK82" s="200">
        <f>BK83</f>
        <v>0</v>
      </c>
    </row>
    <row r="83" s="10" customFormat="1" ht="22.8" customHeight="1">
      <c r="B83" s="187"/>
      <c r="C83" s="188"/>
      <c r="D83" s="189" t="s">
        <v>71</v>
      </c>
      <c r="E83" s="201" t="s">
        <v>2091</v>
      </c>
      <c r="F83" s="201" t="s">
        <v>2101</v>
      </c>
      <c r="G83" s="188"/>
      <c r="H83" s="188"/>
      <c r="I83" s="191"/>
      <c r="J83" s="202">
        <f>BK83</f>
        <v>0</v>
      </c>
      <c r="K83" s="188"/>
      <c r="L83" s="193"/>
      <c r="M83" s="194"/>
      <c r="N83" s="195"/>
      <c r="O83" s="195"/>
      <c r="P83" s="196">
        <f>P84</f>
        <v>0</v>
      </c>
      <c r="Q83" s="195"/>
      <c r="R83" s="196">
        <f>R84</f>
        <v>0</v>
      </c>
      <c r="S83" s="195"/>
      <c r="T83" s="197">
        <f>T84</f>
        <v>0</v>
      </c>
      <c r="AR83" s="198" t="s">
        <v>82</v>
      </c>
      <c r="AT83" s="199" t="s">
        <v>71</v>
      </c>
      <c r="AU83" s="199" t="s">
        <v>80</v>
      </c>
      <c r="AY83" s="198" t="s">
        <v>166</v>
      </c>
      <c r="BK83" s="200">
        <f>BK84</f>
        <v>0</v>
      </c>
    </row>
    <row r="84" s="1" customFormat="1" ht="16.5" customHeight="1">
      <c r="B84" s="37"/>
      <c r="C84" s="203" t="s">
        <v>80</v>
      </c>
      <c r="D84" s="203" t="s">
        <v>168</v>
      </c>
      <c r="E84" s="204" t="s">
        <v>2096</v>
      </c>
      <c r="F84" s="205" t="s">
        <v>2101</v>
      </c>
      <c r="G84" s="206" t="s">
        <v>251</v>
      </c>
      <c r="H84" s="207">
        <v>1</v>
      </c>
      <c r="I84" s="208"/>
      <c r="J84" s="209">
        <f>ROUND(I84*H84,2)</f>
        <v>0</v>
      </c>
      <c r="K84" s="205" t="s">
        <v>19</v>
      </c>
      <c r="L84" s="42"/>
      <c r="M84" s="263" t="s">
        <v>19</v>
      </c>
      <c r="N84" s="264" t="s">
        <v>43</v>
      </c>
      <c r="O84" s="261"/>
      <c r="P84" s="265">
        <f>O84*H84</f>
        <v>0</v>
      </c>
      <c r="Q84" s="265">
        <v>0</v>
      </c>
      <c r="R84" s="265">
        <f>Q84*H84</f>
        <v>0</v>
      </c>
      <c r="S84" s="265">
        <v>0</v>
      </c>
      <c r="T84" s="266">
        <f>S84*H84</f>
        <v>0</v>
      </c>
      <c r="AR84" s="16" t="s">
        <v>267</v>
      </c>
      <c r="AT84" s="16" t="s">
        <v>168</v>
      </c>
      <c r="AU84" s="16" t="s">
        <v>82</v>
      </c>
      <c r="AY84" s="16" t="s">
        <v>166</v>
      </c>
      <c r="BE84" s="214">
        <f>IF(N84="základní",J84,0)</f>
        <v>0</v>
      </c>
      <c r="BF84" s="214">
        <f>IF(N84="snížená",J84,0)</f>
        <v>0</v>
      </c>
      <c r="BG84" s="214">
        <f>IF(N84="zákl. přenesená",J84,0)</f>
        <v>0</v>
      </c>
      <c r="BH84" s="214">
        <f>IF(N84="sníž. přenesená",J84,0)</f>
        <v>0</v>
      </c>
      <c r="BI84" s="214">
        <f>IF(N84="nulová",J84,0)</f>
        <v>0</v>
      </c>
      <c r="BJ84" s="16" t="s">
        <v>80</v>
      </c>
      <c r="BK84" s="214">
        <f>ROUND(I84*H84,2)</f>
        <v>0</v>
      </c>
      <c r="BL84" s="16" t="s">
        <v>267</v>
      </c>
      <c r="BM84" s="16" t="s">
        <v>2102</v>
      </c>
    </row>
    <row r="85" s="1" customFormat="1" ht="6.96" customHeight="1">
      <c r="B85" s="56"/>
      <c r="C85" s="57"/>
      <c r="D85" s="57"/>
      <c r="E85" s="57"/>
      <c r="F85" s="57"/>
      <c r="G85" s="57"/>
      <c r="H85" s="57"/>
      <c r="I85" s="153"/>
      <c r="J85" s="57"/>
      <c r="K85" s="57"/>
      <c r="L85" s="42"/>
    </row>
  </sheetData>
  <sheetProtection sheet="1" autoFilter="0" formatColumns="0" formatRows="0" objects="1" scenarios="1" spinCount="100000" saltValue="YZNRcpL2z4jHMKM6L8TxtGbNzHxVqcDLXA7TfDiUom0B78rT0PRGPqLLcBtCIz218HA+/s0S6sLs2pRMDL+J+w==" hashValue="I9SYMvBuU5UbstZstjjpFJp9r2+DAYhGflWdF5fM9XVxAhCNyLDV2jmV7bkvIlyKVyV+nnwK94ElylRAoc0A8A==" algorithmName="SHA-512" password="CC35"/>
  <autoFilter ref="C80:K84"/>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magpieHP\vlada</dc:creator>
  <cp:lastModifiedBy>magpieHP\vlada</cp:lastModifiedBy>
  <dcterms:created xsi:type="dcterms:W3CDTF">2019-11-20T10:17:31Z</dcterms:created>
  <dcterms:modified xsi:type="dcterms:W3CDTF">2019-11-20T10:17:43Z</dcterms:modified>
</cp:coreProperties>
</file>